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ellera\OneDrive - CSM Bakery Solutions\Desktop\AVFRA General\Monthly Meeting Information\2019\4.24.19 Meeting\"/>
    </mc:Choice>
  </mc:AlternateContent>
  <bookViews>
    <workbookView xWindow="0" yWindow="0" windowWidth="28800" windowHeight="11820" tabRatio="738" activeTab="2"/>
  </bookViews>
  <sheets>
    <sheet name="Jan" sheetId="1" r:id="rId1"/>
    <sheet name="Feb" sheetId="9" r:id="rId2"/>
    <sheet name="Mar" sheetId="10" r:id="rId3"/>
    <sheet name="Apr" sheetId="11" r:id="rId4"/>
    <sheet name="May" sheetId="12" r:id="rId5"/>
    <sheet name="Jun" sheetId="13" r:id="rId6"/>
    <sheet name="Jul" sheetId="14" r:id="rId7"/>
    <sheet name="Aug" sheetId="15" r:id="rId8"/>
    <sheet name="Sep" sheetId="16" r:id="rId9"/>
    <sheet name="Oct" sheetId="17" r:id="rId10"/>
    <sheet name="Nov" sheetId="18" r:id="rId11"/>
    <sheet name="Dec" sheetId="19" r:id="rId12"/>
    <sheet name="FIRE Form - Cash Flows" sheetId="20" r:id="rId13"/>
    <sheet name="FIRE Form - Financial Info" sheetId="7" r:id="rId14"/>
    <sheet name="Lookup" sheetId="8" r:id="rId15"/>
  </sheets>
  <externalReferences>
    <externalReference r:id="rId16"/>
  </externalReferences>
  <definedNames>
    <definedName name="_xlnm._FilterDatabase" localSheetId="12" hidden="1">'FIRE Form - Cash Flows'!$A$3:$E$29</definedName>
    <definedName name="_xlnm._FilterDatabase" localSheetId="13" hidden="1">'FIRE Form - Financial Info'!$A$3:$G$87</definedName>
    <definedName name="CashFlowRequired">'[1]Cash Flows'!$H$11</definedName>
    <definedName name="CashFlowType">[1]List!$Z$2:$Z$12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7" i="10" l="1"/>
  <c r="G12" i="7" l="1"/>
  <c r="G13" i="7"/>
  <c r="G14" i="7"/>
  <c r="G15" i="7"/>
  <c r="G16" i="7"/>
  <c r="G17" i="7"/>
  <c r="G18" i="7"/>
  <c r="D10" i="20"/>
  <c r="D9" i="20"/>
  <c r="H25" i="8" l="1"/>
  <c r="D40" i="9"/>
  <c r="G6" i="7" l="1"/>
  <c r="G11" i="7"/>
  <c r="G4" i="7"/>
  <c r="G10" i="7"/>
  <c r="G9" i="7"/>
  <c r="G8" i="7"/>
  <c r="G7" i="7"/>
  <c r="D37" i="1" l="1"/>
  <c r="E47" i="20" l="1"/>
  <c r="E45" i="20"/>
  <c r="E46" i="20"/>
  <c r="E40" i="20"/>
  <c r="E39" i="20"/>
  <c r="E38" i="20"/>
  <c r="E37" i="20"/>
  <c r="E36" i="20"/>
  <c r="E35" i="20"/>
  <c r="E34" i="20"/>
  <c r="E33" i="20"/>
  <c r="E32" i="20"/>
  <c r="E31" i="20"/>
  <c r="E30" i="20"/>
  <c r="E29" i="20"/>
  <c r="E5" i="20"/>
  <c r="E6" i="20"/>
  <c r="E4" i="20"/>
  <c r="E7" i="20"/>
  <c r="E16" i="20"/>
  <c r="E15" i="20"/>
  <c r="E44" i="20"/>
  <c r="E14" i="20"/>
  <c r="E13" i="20"/>
  <c r="E12" i="20"/>
  <c r="E11" i="20"/>
  <c r="E43" i="20"/>
  <c r="E42" i="20"/>
  <c r="E10" i="20"/>
  <c r="E9" i="20"/>
  <c r="E8" i="20"/>
  <c r="E41" i="20"/>
  <c r="E28" i="20"/>
  <c r="E27" i="20"/>
  <c r="E26" i="20"/>
  <c r="E25" i="20"/>
  <c r="E24" i="20"/>
  <c r="E23" i="20"/>
  <c r="E22" i="20"/>
  <c r="E21" i="20"/>
  <c r="E20" i="20"/>
  <c r="E19" i="20"/>
  <c r="E18" i="20"/>
  <c r="E17" i="20"/>
  <c r="H35" i="8" l="1"/>
  <c r="D57" i="19"/>
  <c r="A47" i="19"/>
  <c r="E39" i="19"/>
  <c r="E32" i="19"/>
  <c r="E24" i="19"/>
  <c r="E16" i="19"/>
  <c r="F63" i="19" l="1"/>
  <c r="I35" i="8" s="1"/>
  <c r="F41" i="19"/>
  <c r="D57" i="18" l="1"/>
  <c r="A47" i="18"/>
  <c r="E39" i="18"/>
  <c r="E32" i="18"/>
  <c r="E24" i="18"/>
  <c r="E16" i="18"/>
  <c r="D57" i="17"/>
  <c r="A47" i="17"/>
  <c r="E39" i="17"/>
  <c r="E32" i="17"/>
  <c r="E24" i="17"/>
  <c r="E16" i="17"/>
  <c r="H34" i="8" l="1"/>
  <c r="I34" i="8" s="1"/>
  <c r="F63" i="18"/>
  <c r="H33" i="8"/>
  <c r="F41" i="18"/>
  <c r="F63" i="17"/>
  <c r="F41" i="17"/>
  <c r="I33" i="8" l="1"/>
  <c r="D57" i="16" l="1"/>
  <c r="A47" i="16"/>
  <c r="E39" i="16"/>
  <c r="E32" i="16"/>
  <c r="E24" i="16"/>
  <c r="E16" i="16"/>
  <c r="H32" i="8" l="1"/>
  <c r="F63" i="16"/>
  <c r="F41" i="16"/>
  <c r="I32" i="8" l="1"/>
  <c r="D57" i="15"/>
  <c r="A47" i="15"/>
  <c r="E39" i="15"/>
  <c r="E32" i="15"/>
  <c r="E24" i="15"/>
  <c r="E16" i="15"/>
  <c r="H31" i="8" l="1"/>
  <c r="F63" i="15"/>
  <c r="F41" i="15"/>
  <c r="I31" i="8" l="1"/>
  <c r="D57" i="14"/>
  <c r="A47" i="14"/>
  <c r="E39" i="14"/>
  <c r="E32" i="14"/>
  <c r="E24" i="14"/>
  <c r="E16" i="14"/>
  <c r="H30" i="8" l="1"/>
  <c r="I30" i="8" s="1"/>
  <c r="F63" i="14"/>
  <c r="F41" i="14"/>
  <c r="D57" i="13" l="1"/>
  <c r="A47" i="13"/>
  <c r="E39" i="13"/>
  <c r="E32" i="13"/>
  <c r="E24" i="13"/>
  <c r="E16" i="13"/>
  <c r="H29" i="8" l="1"/>
  <c r="F63" i="13"/>
  <c r="F41" i="13"/>
  <c r="I29" i="8" l="1"/>
  <c r="D57" i="12"/>
  <c r="A47" i="12"/>
  <c r="E39" i="12"/>
  <c r="E32" i="12"/>
  <c r="E24" i="12"/>
  <c r="E16" i="12"/>
  <c r="H28" i="8" l="1"/>
  <c r="F63" i="12"/>
  <c r="F41" i="12"/>
  <c r="D57" i="11"/>
  <c r="A47" i="11"/>
  <c r="E39" i="11"/>
  <c r="E32" i="11"/>
  <c r="E24" i="11"/>
  <c r="E16" i="11"/>
  <c r="I28" i="8" l="1"/>
  <c r="H27" i="8"/>
  <c r="F63" i="11"/>
  <c r="F41" i="11"/>
  <c r="D57" i="10"/>
  <c r="A47" i="10"/>
  <c r="E39" i="10"/>
  <c r="E32" i="10"/>
  <c r="E24" i="10"/>
  <c r="E16" i="10"/>
  <c r="I27" i="8" l="1"/>
  <c r="H26" i="8"/>
  <c r="F63" i="10"/>
  <c r="F41" i="10"/>
  <c r="I26" i="8" l="1"/>
  <c r="D60" i="9"/>
  <c r="A50" i="9"/>
  <c r="E42" i="9"/>
  <c r="E35" i="9"/>
  <c r="E27" i="9"/>
  <c r="E19" i="9"/>
  <c r="F66" i="9" l="1"/>
  <c r="F44" i="9"/>
  <c r="G5" i="7"/>
  <c r="I25" i="8" l="1"/>
  <c r="D57" i="1"/>
  <c r="A47" i="1"/>
  <c r="E39" i="1"/>
  <c r="E32" i="1"/>
  <c r="E24" i="1"/>
  <c r="F59" i="1" l="1"/>
  <c r="F50" i="9" s="1"/>
  <c r="F62" i="9" s="1"/>
  <c r="F47" i="10" s="1"/>
  <c r="F59" i="10" s="1"/>
  <c r="F47" i="11" s="1"/>
  <c r="F59" i="11" s="1"/>
  <c r="F47" i="12" s="1"/>
  <c r="F59" i="12" s="1"/>
  <c r="F47" i="13" s="1"/>
  <c r="F59" i="13" s="1"/>
  <c r="F47" i="14" s="1"/>
  <c r="F59" i="14" s="1"/>
  <c r="F47" i="15" s="1"/>
  <c r="F59" i="15" s="1"/>
  <c r="F47" i="16" s="1"/>
  <c r="F59" i="16" s="1"/>
  <c r="F47" i="17" s="1"/>
  <c r="F59" i="17" s="1"/>
  <c r="F47" i="18" s="1"/>
  <c r="F59" i="18" s="1"/>
  <c r="F47" i="19" s="1"/>
  <c r="F59" i="19" s="1"/>
  <c r="E16" i="1"/>
  <c r="F41" i="1" s="1"/>
  <c r="F43" i="1" s="1"/>
  <c r="H24" i="8" l="1"/>
  <c r="I24" i="8" s="1"/>
  <c r="F63" i="1"/>
  <c r="F61" i="1"/>
  <c r="F8" i="9"/>
  <c r="F11" i="9" s="1"/>
  <c r="F46" i="9" s="1"/>
  <c r="F64" i="9" l="1"/>
  <c r="F8" i="10"/>
  <c r="F43" i="10" s="1"/>
  <c r="F8" i="11" l="1"/>
  <c r="F43" i="11" s="1"/>
  <c r="F61" i="10"/>
  <c r="F61" i="11" l="1"/>
  <c r="F8" i="12"/>
  <c r="F43" i="12" s="1"/>
  <c r="F61" i="12" l="1"/>
  <c r="F8" i="13"/>
  <c r="F43" i="13" s="1"/>
  <c r="F61" i="13" l="1"/>
  <c r="F8" i="14"/>
  <c r="F43" i="14" s="1"/>
  <c r="F61" i="14" l="1"/>
  <c r="F8" i="15"/>
  <c r="F43" i="15" s="1"/>
  <c r="F61" i="15" l="1"/>
  <c r="F8" i="16"/>
  <c r="F43" i="16" s="1"/>
  <c r="F61" i="16" l="1"/>
  <c r="F8" i="17"/>
  <c r="F43" i="17" s="1"/>
  <c r="F61" i="17" l="1"/>
  <c r="F8" i="18"/>
  <c r="F43" i="18" s="1"/>
  <c r="F61" i="18" l="1"/>
  <c r="F8" i="19"/>
  <c r="F43" i="19" s="1"/>
  <c r="F61" i="19" s="1"/>
</calcChain>
</file>

<file path=xl/comments1.xml><?xml version="1.0" encoding="utf-8"?>
<comments xmlns="http://schemas.openxmlformats.org/spreadsheetml/2006/main">
  <authors>
    <author>Milbrandt, Chris</author>
  </authors>
  <commentList>
    <comment ref="E3" authorId="0" shapeId="0">
      <text>
        <r>
          <rPr>
            <b/>
            <sz val="9"/>
            <color indexed="81"/>
            <rFont val="Tahoma"/>
            <charset val="1"/>
          </rPr>
          <t>Milbrandt, Chris:</t>
        </r>
        <r>
          <rPr>
            <sz val="9"/>
            <color indexed="81"/>
            <rFont val="Tahoma"/>
            <charset val="1"/>
          </rPr>
          <t xml:space="preserve">
Rounded to the nearest dollar per FIRE form requirements</t>
        </r>
      </text>
    </comment>
  </commentList>
</comments>
</file>

<file path=xl/sharedStrings.xml><?xml version="1.0" encoding="utf-8"?>
<sst xmlns="http://schemas.openxmlformats.org/spreadsheetml/2006/main" count="760" uniqueCount="122">
  <si>
    <t>Apple Valley Firefighters Relief Association Special Fund Balance Detail</t>
  </si>
  <si>
    <t>Receipts</t>
  </si>
  <si>
    <t>Dividends</t>
  </si>
  <si>
    <t>Interest</t>
  </si>
  <si>
    <t>TOTAL RECEIPTS</t>
  </si>
  <si>
    <t>Disbursements</t>
  </si>
  <si>
    <t>TOTAL DISBURSEMENTS</t>
  </si>
  <si>
    <t>UBT Fees</t>
  </si>
  <si>
    <t>Quarterly Investment Management Fee</t>
  </si>
  <si>
    <t>Monthly Payroll Transfer</t>
  </si>
  <si>
    <t>TOTAL ADMINSITRATIVE / EXPENSE</t>
  </si>
  <si>
    <t>Type</t>
  </si>
  <si>
    <t>Notes</t>
  </si>
  <si>
    <t>Description</t>
  </si>
  <si>
    <t>Date</t>
  </si>
  <si>
    <t>Amount</t>
  </si>
  <si>
    <t>Investment Fees (Out)</t>
  </si>
  <si>
    <t>Monthly fees</t>
  </si>
  <si>
    <t>Benefit Payment (Out)</t>
  </si>
  <si>
    <t>Monthly pension payment</t>
  </si>
  <si>
    <t>Salary (Out)</t>
  </si>
  <si>
    <t>Monthly salaries</t>
  </si>
  <si>
    <t>Quarterly mgmt fee</t>
  </si>
  <si>
    <t>Lump sum payment</t>
  </si>
  <si>
    <t>State Aid (In)</t>
  </si>
  <si>
    <t>State Aid (SBR)</t>
  </si>
  <si>
    <t>Other Cash Flow Out (Describe)</t>
  </si>
  <si>
    <t>Actuarial fee</t>
  </si>
  <si>
    <t>Audit fee</t>
  </si>
  <si>
    <t>State Aid</t>
  </si>
  <si>
    <t>Municipal Contribution (In)</t>
  </si>
  <si>
    <t>City Contribution</t>
  </si>
  <si>
    <t>This tab on the FIRE form is summarized, detail isn't needed. However this info is needed for the Audit and Actuarial, and should agree with the year end statement from UBT</t>
  </si>
  <si>
    <t>Description (UBT Statement)</t>
  </si>
  <si>
    <t>Description (FIRE Form)</t>
  </si>
  <si>
    <t>Change in Market Value</t>
  </si>
  <si>
    <t>Appreciation/Depreciation FMV</t>
  </si>
  <si>
    <t>Net of Beginning/Ending Accrued Income</t>
  </si>
  <si>
    <t>Other Receipts</t>
  </si>
  <si>
    <t>Fire State Aid</t>
  </si>
  <si>
    <t>State Aid (Suppplemental)</t>
  </si>
  <si>
    <t>Interest &amp; Dividends</t>
  </si>
  <si>
    <t>Admin Expenses</t>
  </si>
  <si>
    <t>Investment Mgmt Fees</t>
  </si>
  <si>
    <t>Municipal Contribution</t>
  </si>
  <si>
    <t>Fees Paid</t>
  </si>
  <si>
    <t>Professional Fees</t>
  </si>
  <si>
    <t>Transfers ($1,400 per month)</t>
  </si>
  <si>
    <t>Salary</t>
  </si>
  <si>
    <t>Partial Distributions</t>
  </si>
  <si>
    <t>Service Pensions - Monthly</t>
  </si>
  <si>
    <t>Lump Sum Distributions</t>
  </si>
  <si>
    <t>Service Pensions - Retirees</t>
  </si>
  <si>
    <t>Cash Receipts</t>
  </si>
  <si>
    <t>Supplemental Reimbursement</t>
  </si>
  <si>
    <t>Special Fund Transaction Types</t>
  </si>
  <si>
    <t>TOTAL INVESTMENT</t>
  </si>
  <si>
    <t>Monthly pension payments</t>
  </si>
  <si>
    <t>Lump sum payments</t>
  </si>
  <si>
    <t>Change</t>
  </si>
  <si>
    <t>Administrative Fees / Expenses</t>
  </si>
  <si>
    <t>Investments</t>
  </si>
  <si>
    <t>Transfer from UBT Special Fund</t>
  </si>
  <si>
    <t>Paychex Invoice</t>
  </si>
  <si>
    <t>Wages</t>
  </si>
  <si>
    <t>Payroll Taxes</t>
  </si>
  <si>
    <t>Bank Service Charge</t>
  </si>
  <si>
    <t>Total Special Fund Balance</t>
  </si>
  <si>
    <t>Total Change During Month for Special Fund</t>
  </si>
  <si>
    <t>Month</t>
  </si>
  <si>
    <t>Check to Data</t>
  </si>
  <si>
    <t>Change Amount</t>
  </si>
  <si>
    <t>Amount (Rounded)</t>
  </si>
  <si>
    <t>Note: Record all transactions that involve cash coming in or out in the monthly tabs (exclude change in market value, dividends, interest and net beginning/ending accrued income)</t>
  </si>
  <si>
    <t>Transaction types for Cash Flows</t>
  </si>
  <si>
    <t>Transaction types for Financial Info</t>
  </si>
  <si>
    <t>Check on the Financial Info tab for the total monthly change with each of the monthly tabs</t>
  </si>
  <si>
    <t>Type (Cash Flows)</t>
  </si>
  <si>
    <t>Description (Cash Flows)</t>
  </si>
  <si>
    <t>n/a</t>
  </si>
  <si>
    <t>Balance 01/01/2019</t>
  </si>
  <si>
    <t>Market Value 01/31/2019</t>
  </si>
  <si>
    <t>Ending Balance 01/31/2019</t>
  </si>
  <si>
    <t>Balance 02/01/2019</t>
  </si>
  <si>
    <t>Market Value 02/28/2019</t>
  </si>
  <si>
    <t>Ending Balance 02/28/2019</t>
  </si>
  <si>
    <t>Balance 03/01/2019</t>
  </si>
  <si>
    <t>Market Value 03/31/2019</t>
  </si>
  <si>
    <t>Ending Balance 03/31/2019</t>
  </si>
  <si>
    <t>Balance 04/01/2019</t>
  </si>
  <si>
    <t>Market Value 04/30/2019</t>
  </si>
  <si>
    <t>Ending Balance 04/30/2019</t>
  </si>
  <si>
    <t>Balance 05/01/2019</t>
  </si>
  <si>
    <t>Market Value 05/31/2019</t>
  </si>
  <si>
    <t>Ending Balance 05/31/2019</t>
  </si>
  <si>
    <t>Balance 06/01/2019</t>
  </si>
  <si>
    <t>Market Value 06/30/2019</t>
  </si>
  <si>
    <t>Ending Balance 06/30/2019</t>
  </si>
  <si>
    <t>Balance 07/01/2019</t>
  </si>
  <si>
    <t>Market Value 07/31/2019</t>
  </si>
  <si>
    <t>Ending Balance 07/31/2019</t>
  </si>
  <si>
    <t>Balance 08/01/2019</t>
  </si>
  <si>
    <t>Market Value 08/31/2019</t>
  </si>
  <si>
    <t>Ending Balance 08/31/2019</t>
  </si>
  <si>
    <t>Balance 09/01/2019</t>
  </si>
  <si>
    <t>Market Value 09/30/2019</t>
  </si>
  <si>
    <t>Ending Balance 09/30/2019</t>
  </si>
  <si>
    <t>Balance 10/01/2019</t>
  </si>
  <si>
    <t>Market Value 10/31/2019</t>
  </si>
  <si>
    <t>Ending Balance 10/31/2019</t>
  </si>
  <si>
    <t>Balance 11/01/2019</t>
  </si>
  <si>
    <t>Market Value 11/30/2019</t>
  </si>
  <si>
    <t>Ending Balance 11/30/2019</t>
  </si>
  <si>
    <t>Balance 12/01/2019</t>
  </si>
  <si>
    <t>Market Value 12/31/2019</t>
  </si>
  <si>
    <t>Ending Balance 12/31/2019</t>
  </si>
  <si>
    <t>Special Fund - Payroll (Union Bank Account *4400)</t>
  </si>
  <si>
    <t>Special Fund (Union Bank Account *8004)</t>
  </si>
  <si>
    <t>adjustment for net income cash receipts for January 2019 per February 2019 Statement</t>
  </si>
  <si>
    <t>adjustment for change in market value for January 2019 per February 2019 Statement</t>
  </si>
  <si>
    <t>adjusted ending value 1/31/19</t>
  </si>
  <si>
    <t>payroll was late, paid in April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</si>
</sst>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44" formatCode="_(&quot;$&quot;* #,##0.00_);_(&quot;$&quot;* \(#,##0.00\);_(&quot;$&quot;* &quot;-&quot;??_);_(@_)"/>
    <numFmt numFmtId="43" formatCode="_(* #,##0.00_);_(* \(#,##0.00\);_(* &quot;-&quot;??_);_(@_)"/>
    <numFmt numFmtId="164" formatCode="_(* #,##0_);_(* \(#,##0\);_(* &quot;-&quot;??_);_(@_)"/>
  </numFmts>
  <fonts count="14" x14ac:knownFonts="1">
    <font>
      <sz val="10"/>
      <color theme="1"/>
      <name val="Arial"/>
      <family val="2"/>
    </font>
    <font>
      <sz val="10"/>
      <color theme="1"/>
      <name val="Arial"/>
      <family val="2"/>
    </font>
    <font>
      <b/>
      <sz val="10"/>
      <color theme="1"/>
      <name val="Arial"/>
      <family val="2"/>
    </font>
    <font>
      <b/>
      <sz val="20"/>
      <name val="Arial"/>
      <family val="2"/>
    </font>
    <font>
      <b/>
      <sz val="10"/>
      <name val="Arial"/>
      <family val="2"/>
    </font>
    <font>
      <i/>
      <sz val="10"/>
      <name val="Arial"/>
      <family val="2"/>
    </font>
    <font>
      <sz val="10"/>
      <name val="Arial"/>
      <family val="2"/>
    </font>
    <font>
      <sz val="10"/>
      <name val="Arial"/>
      <family val="2"/>
    </font>
    <font>
      <sz val="10"/>
      <name val="Times New Roman"/>
      <family val="1"/>
    </font>
    <font>
      <b/>
      <sz val="10"/>
      <color indexed="9"/>
      <name val="Arial"/>
      <family val="2"/>
    </font>
    <font>
      <sz val="10"/>
      <color indexed="9"/>
      <name val="Arial"/>
      <family val="2"/>
    </font>
    <font>
      <sz val="9"/>
      <color indexed="81"/>
      <name val="Tahoma"/>
      <charset val="1"/>
    </font>
    <font>
      <b/>
      <sz val="9"/>
      <color indexed="81"/>
      <name val="Tahoma"/>
      <charset val="1"/>
    </font>
    <font>
      <b/>
      <sz val="10"/>
      <color rgb="FF0000FF"/>
      <name val="Arial"/>
      <family val="2"/>
    </font>
  </fonts>
  <fills count="4">
    <fill>
      <patternFill patternType="none"/>
    </fill>
    <fill>
      <patternFill patternType="gray125"/>
    </fill>
    <fill>
      <patternFill patternType="solid">
        <fgColor indexed="22"/>
        <bgColor indexed="64"/>
      </patternFill>
    </fill>
    <fill>
      <patternFill patternType="solid">
        <fgColor indexed="8"/>
        <bgColor indexed="64"/>
      </patternFill>
    </fill>
  </fills>
  <borders count="1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ashed">
        <color indexed="64"/>
      </top>
      <bottom style="dashed">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7" fillId="0" borderId="0"/>
    <xf numFmtId="43" fontId="6" fillId="0" borderId="0" applyFont="0" applyFill="0" applyBorder="0" applyAlignment="0" applyProtection="0"/>
    <xf numFmtId="44" fontId="8" fillId="0" borderId="0"/>
    <xf numFmtId="44" fontId="6" fillId="0" borderId="0" applyFont="0" applyFill="0" applyBorder="0" applyAlignment="0" applyProtection="0"/>
  </cellStyleXfs>
  <cellXfs count="60">
    <xf numFmtId="0" fontId="0" fillId="0" borderId="0" xfId="0"/>
    <xf numFmtId="0" fontId="4" fillId="0" borderId="0" xfId="0" applyFont="1"/>
    <xf numFmtId="14" fontId="5" fillId="0" borderId="0" xfId="0" applyNumberFormat="1" applyFont="1"/>
    <xf numFmtId="0" fontId="6" fillId="0" borderId="0" xfId="0" applyFont="1"/>
    <xf numFmtId="14" fontId="6" fillId="0" borderId="0" xfId="0" applyNumberFormat="1" applyFont="1"/>
    <xf numFmtId="0" fontId="4" fillId="0" borderId="9" xfId="0" applyFont="1" applyBorder="1"/>
    <xf numFmtId="0" fontId="0" fillId="0" borderId="10" xfId="0" applyBorder="1"/>
    <xf numFmtId="0" fontId="4" fillId="0" borderId="12" xfId="0" applyFont="1" applyBorder="1"/>
    <xf numFmtId="0" fontId="0" fillId="0" borderId="12" xfId="0" applyBorder="1"/>
    <xf numFmtId="44" fontId="4" fillId="0" borderId="12" xfId="2" applyFont="1" applyBorder="1"/>
    <xf numFmtId="0" fontId="6" fillId="0" borderId="13" xfId="0" applyFont="1" applyBorder="1"/>
    <xf numFmtId="0" fontId="0" fillId="0" borderId="13" xfId="0" applyBorder="1"/>
    <xf numFmtId="0" fontId="7" fillId="0" borderId="0" xfId="3"/>
    <xf numFmtId="14" fontId="7" fillId="0" borderId="0" xfId="3" applyNumberFormat="1"/>
    <xf numFmtId="0" fontId="2" fillId="0" borderId="0" xfId="0" applyFont="1"/>
    <xf numFmtId="44" fontId="9" fillId="3" borderId="14" xfId="6" applyFont="1" applyFill="1" applyBorder="1"/>
    <xf numFmtId="0" fontId="4" fillId="0" borderId="0" xfId="3" applyFont="1"/>
    <xf numFmtId="43" fontId="0" fillId="0" borderId="0" xfId="1" applyFont="1"/>
    <xf numFmtId="43" fontId="0" fillId="0" borderId="10" xfId="1" applyFont="1" applyBorder="1"/>
    <xf numFmtId="43" fontId="4" fillId="0" borderId="0" xfId="1" applyFont="1"/>
    <xf numFmtId="43" fontId="0" fillId="0" borderId="12" xfId="1" applyFont="1" applyBorder="1"/>
    <xf numFmtId="43" fontId="4" fillId="0" borderId="11" xfId="2" applyNumberFormat="1" applyFont="1" applyBorder="1"/>
    <xf numFmtId="43" fontId="4" fillId="0" borderId="0" xfId="2" applyNumberFormat="1" applyFont="1"/>
    <xf numFmtId="7" fontId="4" fillId="0" borderId="0" xfId="1" applyNumberFormat="1" applyFont="1"/>
    <xf numFmtId="0" fontId="6" fillId="0" borderId="0" xfId="0" applyFont="1" applyAlignment="1">
      <alignment horizontal="left"/>
    </xf>
    <xf numFmtId="7" fontId="0" fillId="0" borderId="0" xfId="0" applyNumberFormat="1"/>
    <xf numFmtId="7" fontId="2" fillId="0" borderId="0" xfId="0" applyNumberFormat="1" applyFont="1"/>
    <xf numFmtId="0" fontId="9" fillId="3" borderId="9" xfId="0" applyFont="1" applyFill="1" applyBorder="1"/>
    <xf numFmtId="0" fontId="10" fillId="3" borderId="10" xfId="0" applyFont="1" applyFill="1" applyBorder="1"/>
    <xf numFmtId="43" fontId="0" fillId="0" borderId="13" xfId="1" applyFont="1" applyBorder="1"/>
    <xf numFmtId="0" fontId="0" fillId="0" borderId="13" xfId="0" applyBorder="1" applyAlignment="1">
      <alignment horizontal="center"/>
    </xf>
    <xf numFmtId="43" fontId="2" fillId="0" borderId="0" xfId="4" applyFont="1"/>
    <xf numFmtId="14" fontId="0" fillId="0" borderId="0" xfId="0" applyNumberFormat="1"/>
    <xf numFmtId="164" fontId="0" fillId="0" borderId="0" xfId="1" applyNumberFormat="1" applyFont="1"/>
    <xf numFmtId="14" fontId="2" fillId="0" borderId="0" xfId="0" applyNumberFormat="1" applyFont="1"/>
    <xf numFmtId="164" fontId="2" fillId="0" borderId="0" xfId="1" applyNumberFormat="1" applyFont="1"/>
    <xf numFmtId="164" fontId="2" fillId="0" borderId="0" xfId="1" applyNumberFormat="1" applyFont="1" applyAlignment="1">
      <alignment horizontal="center" wrapText="1"/>
    </xf>
    <xf numFmtId="0" fontId="13" fillId="0" borderId="0" xfId="0" applyFont="1"/>
    <xf numFmtId="14" fontId="7" fillId="0" borderId="0" xfId="3" applyNumberFormat="1" applyAlignment="1">
      <alignment horizontal="center"/>
    </xf>
    <xf numFmtId="43" fontId="7" fillId="0" borderId="0" xfId="1" applyFont="1" applyAlignment="1">
      <alignment horizontal="center"/>
    </xf>
    <xf numFmtId="43" fontId="7" fillId="0" borderId="0" xfId="3" applyNumberFormat="1" applyAlignment="1">
      <alignment horizontal="center"/>
    </xf>
    <xf numFmtId="0" fontId="2" fillId="0" borderId="0" xfId="0" applyFont="1" applyAlignment="1">
      <alignment horizontal="center"/>
    </xf>
    <xf numFmtId="0" fontId="6" fillId="0" borderId="0" xfId="3" applyFont="1"/>
    <xf numFmtId="43" fontId="0" fillId="0" borderId="0" xfId="4" applyFont="1"/>
    <xf numFmtId="44" fontId="0" fillId="0" borderId="0" xfId="0" applyNumberFormat="1"/>
    <xf numFmtId="7" fontId="0" fillId="0" borderId="0" xfId="1" applyNumberFormat="1" applyFont="1"/>
    <xf numFmtId="7" fontId="4" fillId="0" borderId="12" xfId="2" applyNumberFormat="1" applyFont="1" applyBorder="1"/>
    <xf numFmtId="0" fontId="0" fillId="0" borderId="0" xfId="0" applyAlignment="1">
      <alignment horizontal="right"/>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4" fillId="2" borderId="9" xfId="0" applyFont="1" applyFill="1" applyBorder="1" applyAlignment="1">
      <alignment horizontal="center"/>
    </xf>
    <xf numFmtId="0" fontId="4" fillId="2" borderId="10" xfId="0" applyFont="1" applyFill="1" applyBorder="1" applyAlignment="1">
      <alignment horizontal="center"/>
    </xf>
    <xf numFmtId="0" fontId="4" fillId="2" borderId="11" xfId="0" applyFont="1" applyFill="1" applyBorder="1" applyAlignment="1">
      <alignment horizontal="center"/>
    </xf>
  </cellXfs>
  <cellStyles count="7">
    <cellStyle name="Comma" xfId="1" builtinId="3"/>
    <cellStyle name="Comma 2" xfId="4"/>
    <cellStyle name="Currency" xfId="2" builtinId="4"/>
    <cellStyle name="Currency 2" xfId="6"/>
    <cellStyle name="Currency 4" xfId="5"/>
    <cellStyle name="Normal" xfId="0" builtinId="0"/>
    <cellStyle name="Normal 2" xfId="3"/>
  </cellStyles>
  <dxfs count="7">
    <dxf>
      <numFmt numFmtId="35" formatCode="_(* #,##0.00_);_(* \(#,##0.00\);_(* &quot;-&quot;??_);_(@_)"/>
      <alignment horizontal="center" vertical="bottom" textRotation="0" wrapText="0" indent="0" justifyLastLine="0" shrinkToFit="0" readingOrder="0"/>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numFmt numFmtId="19" formatCode="m/d/yyyy"/>
      <alignment horizontal="center" vertical="bottom" textRotation="0" wrapText="0" indent="0" justifyLastLine="0" shrinkToFit="0" readingOrder="0"/>
    </dxf>
    <dxf>
      <font>
        <b/>
        <i val="0"/>
        <strike val="0"/>
        <condense val="0"/>
        <extend val="0"/>
        <outline val="0"/>
        <shadow val="0"/>
        <u val="none"/>
        <vertAlign val="baseline"/>
        <sz val="10"/>
        <color theme="1"/>
        <name val="Arial"/>
        <scheme val="none"/>
      </font>
      <alignment horizontal="center" vertical="bottom" textRotation="0" wrapText="0" indent="0" justifyLastLine="0" shrinkToFit="0" readingOrder="0"/>
    </dxf>
    <dxf>
      <font>
        <b/>
        <i val="0"/>
        <strike val="0"/>
        <condense val="0"/>
        <extend val="0"/>
        <outline val="0"/>
        <shadow val="0"/>
        <u val="none"/>
        <vertAlign val="baseline"/>
        <sz val="10"/>
        <color theme="1"/>
        <name val="Arial"/>
        <scheme val="none"/>
      </font>
    </dxf>
    <dxf>
      <font>
        <b/>
        <i val="0"/>
        <strike val="0"/>
        <condense val="0"/>
        <extend val="0"/>
        <outline val="0"/>
        <shadow val="0"/>
        <u val="none"/>
        <vertAlign val="baseline"/>
        <sz val="10"/>
        <color theme="1"/>
        <name val="Arial"/>
        <scheme val="none"/>
      </font>
    </dxf>
    <dxf>
      <font>
        <b/>
        <i val="0"/>
        <strike val="0"/>
        <condense val="0"/>
        <extend val="0"/>
        <outline val="0"/>
        <shadow val="0"/>
        <u val="none"/>
        <vertAlign val="baseline"/>
        <sz val="10"/>
        <color theme="1"/>
        <name val="Arial"/>
        <scheme val="none"/>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ke\Desktop\Milbrandt\FIRE%20Form\FIRE-17%20Apple%20Valley%20Firefighters%20Associ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Plan Information"/>
      <sheetName val="Investments"/>
      <sheetName val="Mutual Funds"/>
      <sheetName val="Financial Information"/>
      <sheetName val="Other Items"/>
      <sheetName val="Pension Payments"/>
      <sheetName val="Cash Flows"/>
      <sheetName val="DC"/>
      <sheetName val="MBP"/>
      <sheetName val="MBW"/>
      <sheetName val="Error"/>
      <sheetName val="List"/>
      <sheetName val="Variables"/>
    </sheetNames>
    <sheetDataSet>
      <sheetData sheetId="0"/>
      <sheetData sheetId="1"/>
      <sheetData sheetId="2"/>
      <sheetData sheetId="3"/>
      <sheetData sheetId="4"/>
      <sheetData sheetId="5"/>
      <sheetData sheetId="6"/>
      <sheetData sheetId="7">
        <row r="11">
          <cell r="H11" t="b">
            <v>1</v>
          </cell>
        </row>
      </sheetData>
      <sheetData sheetId="8"/>
      <sheetData sheetId="9"/>
      <sheetData sheetId="10"/>
      <sheetData sheetId="11"/>
      <sheetData sheetId="12">
        <row r="2">
          <cell r="Z2" t="str">
            <v>Donation (In)</v>
          </cell>
        </row>
        <row r="3">
          <cell r="Z3" t="str">
            <v>Municipal Contribution (In)</v>
          </cell>
        </row>
        <row r="4">
          <cell r="Z4" t="str">
            <v>State Aid (In)</v>
          </cell>
        </row>
        <row r="5">
          <cell r="Z5" t="str">
            <v>Supplemental Reimbursement (In)</v>
          </cell>
        </row>
        <row r="6">
          <cell r="Z6" t="str">
            <v>Transfer (In)</v>
          </cell>
        </row>
        <row r="7">
          <cell r="Z7" t="str">
            <v>Other Cash Flow In (Describe)</v>
          </cell>
        </row>
        <row r="8">
          <cell r="Z8" t="str">
            <v>Administrative Expense (Out)</v>
          </cell>
        </row>
        <row r="9">
          <cell r="Z9" t="str">
            <v>Benefit Payment (Out)</v>
          </cell>
        </row>
        <row r="10">
          <cell r="Z10" t="str">
            <v>Salary (Out)</v>
          </cell>
        </row>
        <row r="11">
          <cell r="Z11" t="str">
            <v>Other Cash Flow Out (Describe)</v>
          </cell>
        </row>
        <row r="12">
          <cell r="Z12" t="str">
            <v>Investment Fees (Out)</v>
          </cell>
        </row>
      </sheetData>
      <sheetData sheetId="13"/>
    </sheetDataSet>
  </externalBook>
</externalLink>
</file>

<file path=xl/tables/table1.xml><?xml version="1.0" encoding="utf-8"?>
<table xmlns="http://schemas.openxmlformats.org/spreadsheetml/2006/main" id="1" name="Table1" displayName="Table1" ref="B2:B17" totalsRowShown="0" headerRowDxfId="6">
  <autoFilter ref="B2:B17"/>
  <tableColumns count="1">
    <tableColumn id="1" name="Special Fund Transaction Types"/>
  </tableColumns>
  <tableStyleInfo name="TableStyleMedium2" showFirstColumn="0" showLastColumn="0" showRowStripes="1" showColumnStripes="0"/>
</table>
</file>

<file path=xl/tables/table2.xml><?xml version="1.0" encoding="utf-8"?>
<table xmlns="http://schemas.openxmlformats.org/spreadsheetml/2006/main" id="2" name="Table2" displayName="Table2" ref="D2:E12" totalsRowShown="0" headerRowDxfId="5">
  <autoFilter ref="D2:E12"/>
  <tableColumns count="2">
    <tableColumn id="1" name="Type"/>
    <tableColumn id="2" name="Description"/>
  </tableColumns>
  <tableStyleInfo name="TableStyleMedium2" showFirstColumn="0" showLastColumn="0" showRowStripes="1" showColumnStripes="0"/>
</table>
</file>

<file path=xl/tables/table3.xml><?xml version="1.0" encoding="utf-8"?>
<table xmlns="http://schemas.openxmlformats.org/spreadsheetml/2006/main" id="3" name="Table3" displayName="Table3" ref="G2:K17" totalsRowShown="0" headerRowDxfId="4" dataCellStyle="Normal 2">
  <autoFilter ref="G2:K17"/>
  <tableColumns count="5">
    <tableColumn id="1" name="Description" dataCellStyle="Normal 2"/>
    <tableColumn id="2" name="Description (UBT Statement)" dataCellStyle="Normal 2"/>
    <tableColumn id="3" name="Description (FIRE Form)" dataCellStyle="Normal 2"/>
    <tableColumn id="4" name="Type (Cash Flows)" dataCellStyle="Normal 2"/>
    <tableColumn id="5" name="Description (Cash Flows)" dataCellStyle="Normal 2"/>
  </tableColumns>
  <tableStyleInfo name="TableStyleMedium2" showFirstColumn="0" showLastColumn="0" showRowStripes="1" showColumnStripes="0"/>
</table>
</file>

<file path=xl/tables/table4.xml><?xml version="1.0" encoding="utf-8"?>
<table xmlns="http://schemas.openxmlformats.org/spreadsheetml/2006/main" id="4" name="Table4" displayName="Table4" ref="G23:I35" totalsRowShown="0" headerRowDxfId="3">
  <autoFilter ref="G23:I35"/>
  <tableColumns count="3">
    <tableColumn id="1" name="Month" dataDxfId="2" dataCellStyle="Normal 2"/>
    <tableColumn id="2" name="Change Amount" dataDxfId="1" dataCellStyle="Comma">
      <calculatedColumnFormula>SUMIFS('FIRE Form - Financial Info'!G:G,'FIRE Form - Financial Info'!F:F,G24)</calculatedColumnFormula>
    </tableColumn>
    <tableColumn id="3" name="Check to Data" dataDxfId="0" dataCellStyle="Normal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4.bin"/><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zoomScale="80" zoomScaleNormal="80" workbookViewId="0">
      <selection activeCell="B20" sqref="B20"/>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80</v>
      </c>
      <c r="F8" s="23">
        <v>7139507.3499999996</v>
      </c>
    </row>
    <row r="9" spans="1:6" x14ac:dyDescent="0.2">
      <c r="F9" s="17"/>
    </row>
    <row r="10" spans="1:6" x14ac:dyDescent="0.2">
      <c r="A10" s="1" t="s">
        <v>1</v>
      </c>
      <c r="F10" s="17"/>
    </row>
    <row r="11" spans="1:6" x14ac:dyDescent="0.2">
      <c r="A11" s="2"/>
      <c r="B11" s="10" t="s">
        <v>11</v>
      </c>
      <c r="C11" s="11" t="s">
        <v>12</v>
      </c>
      <c r="D11" s="30" t="s">
        <v>15</v>
      </c>
      <c r="F11" s="17"/>
    </row>
    <row r="12" spans="1:6" x14ac:dyDescent="0.2">
      <c r="A12" s="1"/>
      <c r="B12" t="s">
        <v>2</v>
      </c>
      <c r="D12" s="17">
        <v>14978.29</v>
      </c>
      <c r="F12" s="17"/>
    </row>
    <row r="13" spans="1:6" x14ac:dyDescent="0.2">
      <c r="A13" s="1"/>
      <c r="B13" t="s">
        <v>3</v>
      </c>
      <c r="D13" s="17">
        <v>238.72</v>
      </c>
      <c r="F13" s="17"/>
    </row>
    <row r="14" spans="1:6" x14ac:dyDescent="0.2">
      <c r="A14" s="4"/>
      <c r="F14" s="17"/>
    </row>
    <row r="15" spans="1:6" ht="13.5" thickBot="1" x14ac:dyDescent="0.25">
      <c r="F15" s="17"/>
    </row>
    <row r="16" spans="1:6" ht="13.5" thickBot="1" x14ac:dyDescent="0.25">
      <c r="B16" s="5" t="s">
        <v>4</v>
      </c>
      <c r="C16" s="6"/>
      <c r="D16" s="18"/>
      <c r="E16" s="21">
        <f>+SUM(D12:D15)</f>
        <v>15217.01</v>
      </c>
    </row>
    <row r="17" spans="1:6" x14ac:dyDescent="0.2">
      <c r="F17" s="17"/>
    </row>
    <row r="18" spans="1:6" x14ac:dyDescent="0.2">
      <c r="A18" s="1" t="s">
        <v>5</v>
      </c>
      <c r="F18" s="17"/>
    </row>
    <row r="19" spans="1:6" x14ac:dyDescent="0.2">
      <c r="B19" s="10" t="s">
        <v>11</v>
      </c>
      <c r="C19" s="11" t="s">
        <v>12</v>
      </c>
      <c r="D19" s="30" t="s">
        <v>15</v>
      </c>
      <c r="F19" s="17"/>
    </row>
    <row r="20" spans="1:6" x14ac:dyDescent="0.2">
      <c r="B20" t="s">
        <v>57</v>
      </c>
      <c r="D20" s="17">
        <v>-27196.95</v>
      </c>
      <c r="F20" s="17"/>
    </row>
    <row r="21" spans="1:6" x14ac:dyDescent="0.2">
      <c r="F21" s="17"/>
    </row>
    <row r="22" spans="1:6" x14ac:dyDescent="0.2">
      <c r="F22" s="17"/>
    </row>
    <row r="23" spans="1:6" ht="13.5" thickBot="1" x14ac:dyDescent="0.25">
      <c r="F23" s="17"/>
    </row>
    <row r="24" spans="1:6" ht="13.5" thickBot="1" x14ac:dyDescent="0.25">
      <c r="B24" s="5" t="s">
        <v>6</v>
      </c>
      <c r="C24" s="6"/>
      <c r="D24" s="18"/>
      <c r="E24" s="21">
        <f>+SUM(D20:D23)</f>
        <v>-27196.95</v>
      </c>
    </row>
    <row r="25" spans="1:6" x14ac:dyDescent="0.2">
      <c r="F25" s="17"/>
    </row>
    <row r="26" spans="1:6" x14ac:dyDescent="0.2">
      <c r="A26" s="1" t="s">
        <v>60</v>
      </c>
      <c r="F26" s="17"/>
    </row>
    <row r="27" spans="1:6" x14ac:dyDescent="0.2">
      <c r="A27" s="1"/>
      <c r="B27" s="10" t="s">
        <v>11</v>
      </c>
      <c r="C27" s="11" t="s">
        <v>12</v>
      </c>
      <c r="D27" s="30" t="s">
        <v>15</v>
      </c>
      <c r="F27" s="17"/>
    </row>
    <row r="28" spans="1:6" x14ac:dyDescent="0.2">
      <c r="B28" s="3" t="s">
        <v>9</v>
      </c>
      <c r="D28" s="17">
        <v>-1400</v>
      </c>
      <c r="F28" s="19"/>
    </row>
    <row r="29" spans="1:6" x14ac:dyDescent="0.2">
      <c r="B29" t="s">
        <v>7</v>
      </c>
      <c r="D29" s="17">
        <v>-897.38</v>
      </c>
      <c r="F29" s="19"/>
    </row>
    <row r="30" spans="1:6" x14ac:dyDescent="0.2">
      <c r="B30" t="s">
        <v>8</v>
      </c>
      <c r="D30" s="17">
        <v>-7597.25</v>
      </c>
      <c r="F30" s="19"/>
    </row>
    <row r="31" spans="1:6" ht="13.5" thickBot="1" x14ac:dyDescent="0.25">
      <c r="D31"/>
      <c r="F31" s="19"/>
    </row>
    <row r="32" spans="1:6" ht="13.5" thickBot="1" x14ac:dyDescent="0.25">
      <c r="B32" s="5" t="s">
        <v>10</v>
      </c>
      <c r="C32" s="6"/>
      <c r="D32" s="18"/>
      <c r="E32" s="21">
        <f>+SUM(D28:D31)</f>
        <v>-9894.630000000001</v>
      </c>
    </row>
    <row r="33" spans="1:6" x14ac:dyDescent="0.2">
      <c r="B33" s="1"/>
      <c r="F33" s="22"/>
    </row>
    <row r="34" spans="1:6" x14ac:dyDescent="0.2">
      <c r="A34" s="16" t="s">
        <v>61</v>
      </c>
      <c r="B34" s="12"/>
      <c r="F34" s="19"/>
    </row>
    <row r="35" spans="1:6" x14ac:dyDescent="0.2">
      <c r="A35" s="16"/>
      <c r="B35" s="10" t="s">
        <v>11</v>
      </c>
      <c r="C35" s="11" t="s">
        <v>12</v>
      </c>
      <c r="D35" s="30" t="s">
        <v>15</v>
      </c>
      <c r="F35" s="19"/>
    </row>
    <row r="36" spans="1:6" x14ac:dyDescent="0.2">
      <c r="A36" s="16"/>
      <c r="B36" t="s">
        <v>35</v>
      </c>
      <c r="D36" s="17">
        <v>531543.99</v>
      </c>
      <c r="F36" s="19"/>
    </row>
    <row r="37" spans="1:6" x14ac:dyDescent="0.2">
      <c r="A37" s="16"/>
      <c r="B37" t="s">
        <v>37</v>
      </c>
      <c r="D37" s="17">
        <f>-2651.56+692.72</f>
        <v>-1958.84</v>
      </c>
      <c r="F37" s="19"/>
    </row>
    <row r="38" spans="1:6" ht="13.5" thickBot="1" x14ac:dyDescent="0.25">
      <c r="A38" s="16"/>
      <c r="F38" s="19"/>
    </row>
    <row r="39" spans="1:6" ht="13.5" thickBot="1" x14ac:dyDescent="0.25">
      <c r="A39" s="16"/>
      <c r="B39" s="5" t="s">
        <v>56</v>
      </c>
      <c r="C39" s="6"/>
      <c r="D39" s="18"/>
      <c r="E39" s="21">
        <f>+SUM(D36:D38)</f>
        <v>529585.15</v>
      </c>
      <c r="F39" s="19"/>
    </row>
    <row r="40" spans="1:6" x14ac:dyDescent="0.2">
      <c r="A40" s="16"/>
      <c r="F40" s="19"/>
    </row>
    <row r="41" spans="1:6" x14ac:dyDescent="0.2">
      <c r="A41" s="16" t="s">
        <v>59</v>
      </c>
      <c r="F41" s="23">
        <f>SUM(E16:E39)</f>
        <v>507710.58</v>
      </c>
    </row>
    <row r="42" spans="1:6" x14ac:dyDescent="0.2">
      <c r="F42" s="17"/>
    </row>
    <row r="43" spans="1:6" x14ac:dyDescent="0.2">
      <c r="A43" s="7" t="s">
        <v>81</v>
      </c>
      <c r="B43" s="8"/>
      <c r="C43" s="8"/>
      <c r="D43" s="20"/>
      <c r="E43" s="20"/>
      <c r="F43" s="9">
        <f>SUM(F8:F42)</f>
        <v>7647217.9299999997</v>
      </c>
    </row>
    <row r="44" spans="1:6" ht="13.5" thickBot="1" x14ac:dyDescent="0.25"/>
    <row r="45" spans="1:6" ht="13.5" thickBot="1" x14ac:dyDescent="0.25">
      <c r="A45" s="57" t="s">
        <v>116</v>
      </c>
      <c r="B45" s="58"/>
      <c r="C45" s="58"/>
      <c r="D45" s="58"/>
      <c r="E45" s="58"/>
      <c r="F45" s="59"/>
    </row>
    <row r="47" spans="1:6" x14ac:dyDescent="0.2">
      <c r="A47" s="1" t="str">
        <f>A8</f>
        <v>Balance 01/01/2019</v>
      </c>
      <c r="F47" s="23">
        <v>662.1</v>
      </c>
    </row>
    <row r="49" spans="1:6" x14ac:dyDescent="0.2">
      <c r="A49" s="1" t="s">
        <v>1</v>
      </c>
    </row>
    <row r="50" spans="1:6" x14ac:dyDescent="0.2">
      <c r="A50" s="1"/>
      <c r="B50" s="3" t="s">
        <v>62</v>
      </c>
      <c r="D50" s="17">
        <v>1400</v>
      </c>
    </row>
    <row r="51" spans="1:6" x14ac:dyDescent="0.2">
      <c r="A51" s="1"/>
    </row>
    <row r="52" spans="1:6" x14ac:dyDescent="0.2">
      <c r="A52" s="1" t="s">
        <v>5</v>
      </c>
    </row>
    <row r="53" spans="1:6" x14ac:dyDescent="0.2">
      <c r="A53" s="1"/>
      <c r="B53" s="24" t="s">
        <v>63</v>
      </c>
      <c r="D53" s="17">
        <v>-129.12</v>
      </c>
    </row>
    <row r="54" spans="1:6" x14ac:dyDescent="0.2">
      <c r="A54" s="1"/>
      <c r="B54" s="24" t="s">
        <v>64</v>
      </c>
      <c r="D54" s="17">
        <v>-887.02</v>
      </c>
    </row>
    <row r="55" spans="1:6" x14ac:dyDescent="0.2">
      <c r="A55" s="1"/>
      <c r="B55" s="24" t="s">
        <v>65</v>
      </c>
      <c r="D55" s="17">
        <v>-350.96</v>
      </c>
    </row>
    <row r="56" spans="1:6" x14ac:dyDescent="0.2">
      <c r="A56" s="1"/>
      <c r="B56" s="24" t="s">
        <v>66</v>
      </c>
      <c r="D56" s="29">
        <v>-6</v>
      </c>
    </row>
    <row r="57" spans="1:6" x14ac:dyDescent="0.2">
      <c r="B57" s="14" t="s">
        <v>21</v>
      </c>
      <c r="D57" s="17">
        <f>SUM(D53:D56)</f>
        <v>-1373.1</v>
      </c>
    </row>
    <row r="59" spans="1:6" x14ac:dyDescent="0.2">
      <c r="A59" s="14" t="s">
        <v>82</v>
      </c>
      <c r="F59" s="26">
        <f>SUM(F47,D50,D57)</f>
        <v>689</v>
      </c>
    </row>
    <row r="60" spans="1:6" ht="13.5" thickBot="1" x14ac:dyDescent="0.25"/>
    <row r="61" spans="1:6" ht="13.5" thickBot="1" x14ac:dyDescent="0.25">
      <c r="A61" s="27" t="s">
        <v>67</v>
      </c>
      <c r="B61" s="28"/>
      <c r="C61" s="28"/>
      <c r="D61" s="28"/>
      <c r="E61" s="28"/>
      <c r="F61" s="15">
        <f>F43+F59</f>
        <v>7647906.9299999997</v>
      </c>
    </row>
    <row r="63" spans="1:6" x14ac:dyDescent="0.2">
      <c r="A63" t="s">
        <v>68</v>
      </c>
      <c r="F63" s="25">
        <f>SUM(E16,E24,E32,E39,D50,D57)</f>
        <v>507737.48000000004</v>
      </c>
    </row>
  </sheetData>
  <mergeCells count="3">
    <mergeCell ref="A1:F3"/>
    <mergeCell ref="A6:F6"/>
    <mergeCell ref="A45:F45"/>
  </mergeCells>
  <pageMargins left="0.7" right="0.7" top="0.75" bottom="0.75" header="0.3" footer="0.3"/>
  <pageSetup scale="7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B12:B14 B20:B22 B36:B37 B57 B29:B30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topLeftCell="A13" zoomScale="80" zoomScaleNormal="80" workbookViewId="0">
      <selection activeCell="A45" sqref="A45:F45"/>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107</v>
      </c>
      <c r="F8" s="23">
        <f>Sep!F43</f>
        <v>7948836.7300000004</v>
      </c>
    </row>
    <row r="9" spans="1:6" x14ac:dyDescent="0.2">
      <c r="F9" s="17"/>
    </row>
    <row r="10" spans="1:6" x14ac:dyDescent="0.2">
      <c r="A10" s="1" t="s">
        <v>1</v>
      </c>
      <c r="F10" s="17"/>
    </row>
    <row r="11" spans="1:6" x14ac:dyDescent="0.2">
      <c r="A11" s="2"/>
      <c r="B11" s="10" t="s">
        <v>11</v>
      </c>
      <c r="C11" s="11" t="s">
        <v>12</v>
      </c>
      <c r="D11" s="30" t="s">
        <v>15</v>
      </c>
      <c r="F11" s="17"/>
    </row>
    <row r="12" spans="1:6" x14ac:dyDescent="0.2">
      <c r="A12" s="1"/>
      <c r="B12" t="s">
        <v>2</v>
      </c>
      <c r="F12" s="17"/>
    </row>
    <row r="13" spans="1:6" x14ac:dyDescent="0.2">
      <c r="A13" s="1"/>
      <c r="B13" t="s">
        <v>3</v>
      </c>
      <c r="F13" s="17"/>
    </row>
    <row r="14" spans="1:6" x14ac:dyDescent="0.2">
      <c r="A14" s="4"/>
      <c r="F14" s="17"/>
    </row>
    <row r="15" spans="1:6" ht="13.5" thickBot="1" x14ac:dyDescent="0.25">
      <c r="F15" s="17"/>
    </row>
    <row r="16" spans="1:6" ht="13.5" thickBot="1" x14ac:dyDescent="0.25">
      <c r="B16" s="5" t="s">
        <v>4</v>
      </c>
      <c r="C16" s="6"/>
      <c r="D16" s="18"/>
      <c r="E16" s="21">
        <f>+SUM(D12:D15)</f>
        <v>0</v>
      </c>
    </row>
    <row r="17" spans="1:6" x14ac:dyDescent="0.2">
      <c r="F17" s="17"/>
    </row>
    <row r="18" spans="1:6" x14ac:dyDescent="0.2">
      <c r="A18" s="1" t="s">
        <v>5</v>
      </c>
      <c r="F18" s="17"/>
    </row>
    <row r="19" spans="1:6" x14ac:dyDescent="0.2">
      <c r="B19" s="10" t="s">
        <v>11</v>
      </c>
      <c r="C19" s="11" t="s">
        <v>12</v>
      </c>
      <c r="D19" s="30" t="s">
        <v>15</v>
      </c>
      <c r="F19" s="17"/>
    </row>
    <row r="20" spans="1:6" x14ac:dyDescent="0.2">
      <c r="B20" t="s">
        <v>57</v>
      </c>
      <c r="F20" s="17"/>
    </row>
    <row r="21" spans="1:6" x14ac:dyDescent="0.2">
      <c r="F21" s="17"/>
    </row>
    <row r="22" spans="1:6" x14ac:dyDescent="0.2">
      <c r="F22" s="17"/>
    </row>
    <row r="23" spans="1:6" ht="13.5" thickBot="1" x14ac:dyDescent="0.25">
      <c r="F23" s="17"/>
    </row>
    <row r="24" spans="1:6" ht="13.5" thickBot="1" x14ac:dyDescent="0.25">
      <c r="B24" s="5" t="s">
        <v>6</v>
      </c>
      <c r="C24" s="6"/>
      <c r="D24" s="18"/>
      <c r="E24" s="21">
        <f>+SUM(D20:D23)</f>
        <v>0</v>
      </c>
    </row>
    <row r="25" spans="1:6" x14ac:dyDescent="0.2">
      <c r="F25" s="17"/>
    </row>
    <row r="26" spans="1:6" x14ac:dyDescent="0.2">
      <c r="A26" s="1" t="s">
        <v>60</v>
      </c>
      <c r="F26" s="17"/>
    </row>
    <row r="27" spans="1:6" x14ac:dyDescent="0.2">
      <c r="A27" s="1"/>
      <c r="B27" s="10" t="s">
        <v>11</v>
      </c>
      <c r="C27" s="11" t="s">
        <v>12</v>
      </c>
      <c r="D27" s="30" t="s">
        <v>15</v>
      </c>
      <c r="F27" s="17"/>
    </row>
    <row r="28" spans="1:6" x14ac:dyDescent="0.2">
      <c r="B28" s="3" t="s">
        <v>9</v>
      </c>
      <c r="F28" s="19"/>
    </row>
    <row r="29" spans="1:6" x14ac:dyDescent="0.2">
      <c r="B29" t="s">
        <v>7</v>
      </c>
      <c r="F29" s="19"/>
    </row>
    <row r="30" spans="1:6" x14ac:dyDescent="0.2">
      <c r="F30" s="19"/>
    </row>
    <row r="31" spans="1:6" ht="13.5" thickBot="1" x14ac:dyDescent="0.25">
      <c r="D31"/>
      <c r="F31" s="19"/>
    </row>
    <row r="32" spans="1:6" ht="13.5" thickBot="1" x14ac:dyDescent="0.25">
      <c r="B32" s="5" t="s">
        <v>10</v>
      </c>
      <c r="C32" s="6"/>
      <c r="D32" s="18"/>
      <c r="E32" s="21">
        <f>+SUM(D28:D31)</f>
        <v>0</v>
      </c>
    </row>
    <row r="33" spans="1:6" x14ac:dyDescent="0.2">
      <c r="B33" s="1"/>
      <c r="F33" s="22"/>
    </row>
    <row r="34" spans="1:6" x14ac:dyDescent="0.2">
      <c r="A34" s="16" t="s">
        <v>61</v>
      </c>
      <c r="B34" s="12"/>
      <c r="F34" s="19"/>
    </row>
    <row r="35" spans="1:6" x14ac:dyDescent="0.2">
      <c r="A35" s="16"/>
      <c r="B35" s="10" t="s">
        <v>11</v>
      </c>
      <c r="C35" s="11" t="s">
        <v>12</v>
      </c>
      <c r="D35" s="30" t="s">
        <v>15</v>
      </c>
      <c r="F35" s="19"/>
    </row>
    <row r="36" spans="1:6" x14ac:dyDescent="0.2">
      <c r="A36" s="16"/>
      <c r="B36" t="s">
        <v>35</v>
      </c>
      <c r="F36" s="19"/>
    </row>
    <row r="37" spans="1:6" x14ac:dyDescent="0.2">
      <c r="A37" s="16"/>
      <c r="B37" t="s">
        <v>37</v>
      </c>
      <c r="F37" s="19"/>
    </row>
    <row r="38" spans="1:6" ht="13.5" thickBot="1" x14ac:dyDescent="0.25">
      <c r="A38" s="16"/>
      <c r="F38" s="19"/>
    </row>
    <row r="39" spans="1:6" ht="13.5" thickBot="1" x14ac:dyDescent="0.25">
      <c r="A39" s="16"/>
      <c r="B39" s="5" t="s">
        <v>56</v>
      </c>
      <c r="C39" s="6"/>
      <c r="D39" s="18"/>
      <c r="E39" s="21">
        <f>+SUM(D36:D38)</f>
        <v>0</v>
      </c>
      <c r="F39" s="19"/>
    </row>
    <row r="40" spans="1:6" x14ac:dyDescent="0.2">
      <c r="A40" s="16"/>
      <c r="F40" s="19"/>
    </row>
    <row r="41" spans="1:6" x14ac:dyDescent="0.2">
      <c r="A41" s="16" t="s">
        <v>59</v>
      </c>
      <c r="F41" s="23">
        <f>SUM(E16:E39)</f>
        <v>0</v>
      </c>
    </row>
    <row r="42" spans="1:6" x14ac:dyDescent="0.2">
      <c r="F42" s="17"/>
    </row>
    <row r="43" spans="1:6" x14ac:dyDescent="0.2">
      <c r="A43" s="7" t="s">
        <v>108</v>
      </c>
      <c r="B43" s="8"/>
      <c r="C43" s="8"/>
      <c r="D43" s="20"/>
      <c r="E43" s="20"/>
      <c r="F43" s="9">
        <f>SUM(F8:F42)</f>
        <v>7948836.7300000004</v>
      </c>
    </row>
    <row r="44" spans="1:6" ht="13.5" thickBot="1" x14ac:dyDescent="0.25"/>
    <row r="45" spans="1:6" ht="13.5" thickBot="1" x14ac:dyDescent="0.25">
      <c r="A45" s="57" t="s">
        <v>116</v>
      </c>
      <c r="B45" s="58"/>
      <c r="C45" s="58"/>
      <c r="D45" s="58"/>
      <c r="E45" s="58"/>
      <c r="F45" s="59"/>
    </row>
    <row r="47" spans="1:6" x14ac:dyDescent="0.2">
      <c r="A47" s="1" t="str">
        <f>A8</f>
        <v>Balance 10/01/2019</v>
      </c>
      <c r="F47" s="23">
        <f>Sep!F59</f>
        <v>1858.7799999999997</v>
      </c>
    </row>
    <row r="49" spans="1:6" x14ac:dyDescent="0.2">
      <c r="A49" s="1" t="s">
        <v>1</v>
      </c>
    </row>
    <row r="50" spans="1:6" x14ac:dyDescent="0.2">
      <c r="A50" s="1"/>
      <c r="B50" s="3" t="s">
        <v>62</v>
      </c>
    </row>
    <row r="51" spans="1:6" x14ac:dyDescent="0.2">
      <c r="A51" s="1"/>
    </row>
    <row r="52" spans="1:6" x14ac:dyDescent="0.2">
      <c r="A52" s="1" t="s">
        <v>5</v>
      </c>
    </row>
    <row r="53" spans="1:6" x14ac:dyDescent="0.2">
      <c r="A53" s="1"/>
      <c r="B53" s="24" t="s">
        <v>63</v>
      </c>
    </row>
    <row r="54" spans="1:6" x14ac:dyDescent="0.2">
      <c r="A54" s="1"/>
      <c r="B54" s="24" t="s">
        <v>64</v>
      </c>
    </row>
    <row r="55" spans="1:6" x14ac:dyDescent="0.2">
      <c r="A55" s="1"/>
      <c r="B55" s="24" t="s">
        <v>65</v>
      </c>
    </row>
    <row r="56" spans="1:6" x14ac:dyDescent="0.2">
      <c r="A56" s="1"/>
      <c r="B56" s="24" t="s">
        <v>66</v>
      </c>
      <c r="D56" s="29"/>
    </row>
    <row r="57" spans="1:6" x14ac:dyDescent="0.2">
      <c r="B57" s="14" t="s">
        <v>21</v>
      </c>
      <c r="D57" s="17">
        <f>SUM(D53:D56)</f>
        <v>0</v>
      </c>
    </row>
    <row r="59" spans="1:6" x14ac:dyDescent="0.2">
      <c r="A59" s="14" t="s">
        <v>109</v>
      </c>
      <c r="F59" s="26">
        <f>SUM(F47,D50,D57)</f>
        <v>1858.7799999999997</v>
      </c>
    </row>
    <row r="60" spans="1:6" ht="13.5" thickBot="1" x14ac:dyDescent="0.25"/>
    <row r="61" spans="1:6" ht="13.5" thickBot="1" x14ac:dyDescent="0.25">
      <c r="A61" s="27" t="s">
        <v>67</v>
      </c>
      <c r="B61" s="28"/>
      <c r="C61" s="28"/>
      <c r="D61" s="28"/>
      <c r="E61" s="28"/>
      <c r="F61" s="15">
        <f>F43+F59</f>
        <v>7950695.5100000007</v>
      </c>
    </row>
    <row r="63" spans="1:6" x14ac:dyDescent="0.2">
      <c r="A63" t="s">
        <v>68</v>
      </c>
      <c r="F63" s="25">
        <f>SUM(E16,E24,E32,E39,D50,D57)</f>
        <v>0</v>
      </c>
    </row>
  </sheetData>
  <mergeCells count="3">
    <mergeCell ref="A1:F3"/>
    <mergeCell ref="A6:F6"/>
    <mergeCell ref="A45:F45"/>
  </mergeCells>
  <pageMargins left="0.7" right="0.7"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B12:B15 B20:B22 B36:B37 B57 B29:B30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topLeftCell="A10" zoomScale="80" zoomScaleNormal="80" workbookViewId="0">
      <selection activeCell="A45" sqref="A45:F45"/>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110</v>
      </c>
      <c r="F8" s="23">
        <f>Oct!F43</f>
        <v>7948836.7300000004</v>
      </c>
    </row>
    <row r="9" spans="1:6" x14ac:dyDescent="0.2">
      <c r="F9" s="17"/>
    </row>
    <row r="10" spans="1:6" x14ac:dyDescent="0.2">
      <c r="A10" s="1" t="s">
        <v>1</v>
      </c>
      <c r="F10" s="17"/>
    </row>
    <row r="11" spans="1:6" x14ac:dyDescent="0.2">
      <c r="A11" s="2"/>
      <c r="B11" s="10" t="s">
        <v>11</v>
      </c>
      <c r="C11" s="11" t="s">
        <v>12</v>
      </c>
      <c r="D11" s="30" t="s">
        <v>15</v>
      </c>
      <c r="F11" s="17"/>
    </row>
    <row r="12" spans="1:6" x14ac:dyDescent="0.2">
      <c r="A12" s="1"/>
      <c r="B12" t="s">
        <v>2</v>
      </c>
      <c r="F12" s="17"/>
    </row>
    <row r="13" spans="1:6" x14ac:dyDescent="0.2">
      <c r="A13" s="1"/>
      <c r="B13" t="s">
        <v>3</v>
      </c>
      <c r="F13" s="17"/>
    </row>
    <row r="14" spans="1:6" x14ac:dyDescent="0.2">
      <c r="A14" s="4"/>
      <c r="F14" s="17"/>
    </row>
    <row r="15" spans="1:6" ht="13.5" thickBot="1" x14ac:dyDescent="0.25">
      <c r="F15" s="17"/>
    </row>
    <row r="16" spans="1:6" ht="13.5" thickBot="1" x14ac:dyDescent="0.25">
      <c r="B16" s="5" t="s">
        <v>4</v>
      </c>
      <c r="C16" s="6"/>
      <c r="D16" s="18"/>
      <c r="E16" s="21">
        <f>+SUM(D12:D15)</f>
        <v>0</v>
      </c>
    </row>
    <row r="17" spans="1:6" x14ac:dyDescent="0.2">
      <c r="F17" s="17"/>
    </row>
    <row r="18" spans="1:6" x14ac:dyDescent="0.2">
      <c r="A18" s="1" t="s">
        <v>5</v>
      </c>
      <c r="F18" s="17"/>
    </row>
    <row r="19" spans="1:6" x14ac:dyDescent="0.2">
      <c r="B19" s="10" t="s">
        <v>11</v>
      </c>
      <c r="C19" s="11" t="s">
        <v>12</v>
      </c>
      <c r="D19" s="30" t="s">
        <v>15</v>
      </c>
      <c r="F19" s="17"/>
    </row>
    <row r="20" spans="1:6" x14ac:dyDescent="0.2">
      <c r="B20" t="s">
        <v>57</v>
      </c>
      <c r="F20" s="17"/>
    </row>
    <row r="21" spans="1:6" x14ac:dyDescent="0.2">
      <c r="F21" s="17"/>
    </row>
    <row r="22" spans="1:6" x14ac:dyDescent="0.2">
      <c r="F22" s="17"/>
    </row>
    <row r="23" spans="1:6" ht="13.5" thickBot="1" x14ac:dyDescent="0.25">
      <c r="F23" s="17"/>
    </row>
    <row r="24" spans="1:6" ht="13.5" thickBot="1" x14ac:dyDescent="0.25">
      <c r="B24" s="5" t="s">
        <v>6</v>
      </c>
      <c r="C24" s="6"/>
      <c r="D24" s="18"/>
      <c r="E24" s="21">
        <f>+SUM(D20:D23)</f>
        <v>0</v>
      </c>
    </row>
    <row r="25" spans="1:6" x14ac:dyDescent="0.2">
      <c r="F25" s="17"/>
    </row>
    <row r="26" spans="1:6" x14ac:dyDescent="0.2">
      <c r="A26" s="1" t="s">
        <v>60</v>
      </c>
      <c r="F26" s="17"/>
    </row>
    <row r="27" spans="1:6" x14ac:dyDescent="0.2">
      <c r="A27" s="1"/>
      <c r="B27" s="10" t="s">
        <v>11</v>
      </c>
      <c r="C27" s="11" t="s">
        <v>12</v>
      </c>
      <c r="D27" s="30" t="s">
        <v>15</v>
      </c>
      <c r="F27" s="17"/>
    </row>
    <row r="28" spans="1:6" x14ac:dyDescent="0.2">
      <c r="B28" s="3" t="s">
        <v>9</v>
      </c>
      <c r="F28" s="19"/>
    </row>
    <row r="29" spans="1:6" x14ac:dyDescent="0.2">
      <c r="B29" t="s">
        <v>7</v>
      </c>
      <c r="F29" s="19"/>
    </row>
    <row r="30" spans="1:6" x14ac:dyDescent="0.2">
      <c r="F30" s="19"/>
    </row>
    <row r="31" spans="1:6" ht="13.5" thickBot="1" x14ac:dyDescent="0.25">
      <c r="D31"/>
      <c r="F31" s="19"/>
    </row>
    <row r="32" spans="1:6" ht="13.5" thickBot="1" x14ac:dyDescent="0.25">
      <c r="B32" s="5" t="s">
        <v>10</v>
      </c>
      <c r="C32" s="6"/>
      <c r="D32" s="18"/>
      <c r="E32" s="21">
        <f>+SUM(D28:D31)</f>
        <v>0</v>
      </c>
    </row>
    <row r="33" spans="1:6" x14ac:dyDescent="0.2">
      <c r="B33" s="1"/>
      <c r="F33" s="22"/>
    </row>
    <row r="34" spans="1:6" x14ac:dyDescent="0.2">
      <c r="A34" s="16" t="s">
        <v>61</v>
      </c>
      <c r="B34" s="12"/>
      <c r="F34" s="19"/>
    </row>
    <row r="35" spans="1:6" x14ac:dyDescent="0.2">
      <c r="A35" s="16"/>
      <c r="B35" s="10" t="s">
        <v>11</v>
      </c>
      <c r="C35" s="11" t="s">
        <v>12</v>
      </c>
      <c r="D35" s="30" t="s">
        <v>15</v>
      </c>
      <c r="F35" s="19"/>
    </row>
    <row r="36" spans="1:6" x14ac:dyDescent="0.2">
      <c r="A36" s="16"/>
      <c r="B36" t="s">
        <v>35</v>
      </c>
      <c r="F36" s="19"/>
    </row>
    <row r="37" spans="1:6" x14ac:dyDescent="0.2">
      <c r="A37" s="16"/>
      <c r="B37" t="s">
        <v>37</v>
      </c>
      <c r="F37" s="19"/>
    </row>
    <row r="38" spans="1:6" ht="13.5" thickBot="1" x14ac:dyDescent="0.25">
      <c r="A38" s="16"/>
      <c r="F38" s="19"/>
    </row>
    <row r="39" spans="1:6" ht="13.5" thickBot="1" x14ac:dyDescent="0.25">
      <c r="A39" s="16"/>
      <c r="B39" s="5" t="s">
        <v>56</v>
      </c>
      <c r="C39" s="6"/>
      <c r="D39" s="18"/>
      <c r="E39" s="21">
        <f>+SUM(D36:D38)</f>
        <v>0</v>
      </c>
      <c r="F39" s="19"/>
    </row>
    <row r="40" spans="1:6" x14ac:dyDescent="0.2">
      <c r="A40" s="16"/>
      <c r="F40" s="19"/>
    </row>
    <row r="41" spans="1:6" x14ac:dyDescent="0.2">
      <c r="A41" s="16" t="s">
        <v>59</v>
      </c>
      <c r="F41" s="23">
        <f>SUM(E16:E39)</f>
        <v>0</v>
      </c>
    </row>
    <row r="42" spans="1:6" x14ac:dyDescent="0.2">
      <c r="F42" s="17"/>
    </row>
    <row r="43" spans="1:6" x14ac:dyDescent="0.2">
      <c r="A43" s="7" t="s">
        <v>111</v>
      </c>
      <c r="B43" s="8"/>
      <c r="C43" s="8"/>
      <c r="D43" s="20"/>
      <c r="E43" s="20"/>
      <c r="F43" s="9">
        <f>SUM(F8:F42)</f>
        <v>7948836.7300000004</v>
      </c>
    </row>
    <row r="44" spans="1:6" ht="13.5" thickBot="1" x14ac:dyDescent="0.25"/>
    <row r="45" spans="1:6" ht="13.5" thickBot="1" x14ac:dyDescent="0.25">
      <c r="A45" s="57" t="s">
        <v>116</v>
      </c>
      <c r="B45" s="58"/>
      <c r="C45" s="58"/>
      <c r="D45" s="58"/>
      <c r="E45" s="58"/>
      <c r="F45" s="59"/>
    </row>
    <row r="47" spans="1:6" x14ac:dyDescent="0.2">
      <c r="A47" s="1" t="str">
        <f>A8</f>
        <v>Balance 11/01/2019</v>
      </c>
      <c r="F47" s="23">
        <f>Oct!F59</f>
        <v>1858.7799999999997</v>
      </c>
    </row>
    <row r="49" spans="1:6" x14ac:dyDescent="0.2">
      <c r="A49" s="1" t="s">
        <v>1</v>
      </c>
    </row>
    <row r="50" spans="1:6" x14ac:dyDescent="0.2">
      <c r="A50" s="1"/>
      <c r="B50" s="3" t="s">
        <v>62</v>
      </c>
    </row>
    <row r="51" spans="1:6" x14ac:dyDescent="0.2">
      <c r="A51" s="1"/>
    </row>
    <row r="52" spans="1:6" x14ac:dyDescent="0.2">
      <c r="A52" s="1" t="s">
        <v>5</v>
      </c>
    </row>
    <row r="53" spans="1:6" x14ac:dyDescent="0.2">
      <c r="A53" s="1"/>
      <c r="B53" s="24" t="s">
        <v>63</v>
      </c>
    </row>
    <row r="54" spans="1:6" x14ac:dyDescent="0.2">
      <c r="A54" s="1"/>
      <c r="B54" s="24" t="s">
        <v>64</v>
      </c>
    </row>
    <row r="55" spans="1:6" x14ac:dyDescent="0.2">
      <c r="A55" s="1"/>
      <c r="B55" s="24" t="s">
        <v>65</v>
      </c>
    </row>
    <row r="56" spans="1:6" x14ac:dyDescent="0.2">
      <c r="A56" s="1"/>
      <c r="B56" s="24" t="s">
        <v>66</v>
      </c>
      <c r="D56" s="29"/>
    </row>
    <row r="57" spans="1:6" x14ac:dyDescent="0.2">
      <c r="B57" s="14" t="s">
        <v>21</v>
      </c>
      <c r="D57" s="17">
        <f>SUM(D53:D56)</f>
        <v>0</v>
      </c>
    </row>
    <row r="59" spans="1:6" x14ac:dyDescent="0.2">
      <c r="A59" s="14" t="s">
        <v>112</v>
      </c>
      <c r="F59" s="26">
        <f>SUM(F47,D50,D57)</f>
        <v>1858.7799999999997</v>
      </c>
    </row>
    <row r="60" spans="1:6" ht="13.5" thickBot="1" x14ac:dyDescent="0.25"/>
    <row r="61" spans="1:6" ht="13.5" thickBot="1" x14ac:dyDescent="0.25">
      <c r="A61" s="27" t="s">
        <v>67</v>
      </c>
      <c r="B61" s="28"/>
      <c r="C61" s="28"/>
      <c r="D61" s="28"/>
      <c r="E61" s="28"/>
      <c r="F61" s="15">
        <f>F43+F59</f>
        <v>7950695.5100000007</v>
      </c>
    </row>
    <row r="63" spans="1:6" x14ac:dyDescent="0.2">
      <c r="A63" t="s">
        <v>68</v>
      </c>
      <c r="F63" s="25">
        <f>SUM(E16,E24,E32,E39,D50,D57)</f>
        <v>0</v>
      </c>
    </row>
  </sheetData>
  <mergeCells count="3">
    <mergeCell ref="A1:F3"/>
    <mergeCell ref="A6:F6"/>
    <mergeCell ref="A45:F45"/>
  </mergeCells>
  <pageMargins left="0.7" right="0.7"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B12:B15 B20:B22 B36:B37 B57 B29:B30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zoomScale="80" zoomScaleNormal="80" workbookViewId="0">
      <selection activeCell="A45" sqref="A45:F45"/>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113</v>
      </c>
      <c r="F8" s="23">
        <f>Nov!F43</f>
        <v>7948836.7300000004</v>
      </c>
    </row>
    <row r="9" spans="1:6" x14ac:dyDescent="0.2">
      <c r="F9" s="17"/>
    </row>
    <row r="10" spans="1:6" x14ac:dyDescent="0.2">
      <c r="A10" s="1" t="s">
        <v>1</v>
      </c>
      <c r="F10" s="17"/>
    </row>
    <row r="11" spans="1:6" x14ac:dyDescent="0.2">
      <c r="A11" s="2"/>
      <c r="B11" s="10" t="s">
        <v>11</v>
      </c>
      <c r="C11" s="11" t="s">
        <v>12</v>
      </c>
      <c r="D11" s="30" t="s">
        <v>15</v>
      </c>
      <c r="F11" s="17"/>
    </row>
    <row r="12" spans="1:6" x14ac:dyDescent="0.2">
      <c r="A12" s="1"/>
      <c r="B12" t="s">
        <v>2</v>
      </c>
      <c r="F12" s="17"/>
    </row>
    <row r="13" spans="1:6" x14ac:dyDescent="0.2">
      <c r="A13" s="1"/>
      <c r="B13" t="s">
        <v>3</v>
      </c>
      <c r="F13" s="17"/>
    </row>
    <row r="14" spans="1:6" x14ac:dyDescent="0.2">
      <c r="A14" s="4"/>
      <c r="F14" s="17"/>
    </row>
    <row r="15" spans="1:6" ht="13.5" thickBot="1" x14ac:dyDescent="0.25">
      <c r="F15" s="17"/>
    </row>
    <row r="16" spans="1:6" ht="13.5" thickBot="1" x14ac:dyDescent="0.25">
      <c r="B16" s="5" t="s">
        <v>4</v>
      </c>
      <c r="C16" s="6"/>
      <c r="D16" s="18"/>
      <c r="E16" s="21">
        <f>+SUM(D12:D15)</f>
        <v>0</v>
      </c>
    </row>
    <row r="17" spans="1:6" x14ac:dyDescent="0.2">
      <c r="F17" s="17"/>
    </row>
    <row r="18" spans="1:6" x14ac:dyDescent="0.2">
      <c r="A18" s="1" t="s">
        <v>5</v>
      </c>
      <c r="F18" s="17"/>
    </row>
    <row r="19" spans="1:6" x14ac:dyDescent="0.2">
      <c r="B19" s="10" t="s">
        <v>11</v>
      </c>
      <c r="C19" s="11" t="s">
        <v>12</v>
      </c>
      <c r="D19" s="30" t="s">
        <v>15</v>
      </c>
      <c r="F19" s="17"/>
    </row>
    <row r="20" spans="1:6" x14ac:dyDescent="0.2">
      <c r="B20" t="s">
        <v>57</v>
      </c>
      <c r="F20" s="17"/>
    </row>
    <row r="21" spans="1:6" x14ac:dyDescent="0.2">
      <c r="F21" s="17"/>
    </row>
    <row r="22" spans="1:6" x14ac:dyDescent="0.2">
      <c r="F22" s="17"/>
    </row>
    <row r="23" spans="1:6" ht="13.5" thickBot="1" x14ac:dyDescent="0.25">
      <c r="F23" s="17"/>
    </row>
    <row r="24" spans="1:6" ht="13.5" thickBot="1" x14ac:dyDescent="0.25">
      <c r="B24" s="5" t="s">
        <v>6</v>
      </c>
      <c r="C24" s="6"/>
      <c r="D24" s="18"/>
      <c r="E24" s="21">
        <f>+SUM(D20:D23)</f>
        <v>0</v>
      </c>
    </row>
    <row r="25" spans="1:6" x14ac:dyDescent="0.2">
      <c r="F25" s="17"/>
    </row>
    <row r="26" spans="1:6" x14ac:dyDescent="0.2">
      <c r="A26" s="1" t="s">
        <v>60</v>
      </c>
      <c r="F26" s="17"/>
    </row>
    <row r="27" spans="1:6" x14ac:dyDescent="0.2">
      <c r="A27" s="1"/>
      <c r="B27" s="10" t="s">
        <v>11</v>
      </c>
      <c r="C27" s="11" t="s">
        <v>12</v>
      </c>
      <c r="D27" s="30" t="s">
        <v>15</v>
      </c>
      <c r="F27" s="17"/>
    </row>
    <row r="28" spans="1:6" x14ac:dyDescent="0.2">
      <c r="B28" s="3" t="s">
        <v>9</v>
      </c>
      <c r="F28" s="19"/>
    </row>
    <row r="29" spans="1:6" x14ac:dyDescent="0.2">
      <c r="B29" t="s">
        <v>7</v>
      </c>
      <c r="F29" s="19"/>
    </row>
    <row r="30" spans="1:6" x14ac:dyDescent="0.2">
      <c r="F30" s="19"/>
    </row>
    <row r="31" spans="1:6" ht="13.5" thickBot="1" x14ac:dyDescent="0.25">
      <c r="D31"/>
      <c r="F31" s="19"/>
    </row>
    <row r="32" spans="1:6" ht="13.5" thickBot="1" x14ac:dyDescent="0.25">
      <c r="B32" s="5" t="s">
        <v>10</v>
      </c>
      <c r="C32" s="6"/>
      <c r="D32" s="18"/>
      <c r="E32" s="21">
        <f>+SUM(D28:D31)</f>
        <v>0</v>
      </c>
    </row>
    <row r="33" spans="1:6" x14ac:dyDescent="0.2">
      <c r="B33" s="1"/>
      <c r="F33" s="22"/>
    </row>
    <row r="34" spans="1:6" x14ac:dyDescent="0.2">
      <c r="A34" s="16" t="s">
        <v>61</v>
      </c>
      <c r="B34" s="12"/>
      <c r="F34" s="19"/>
    </row>
    <row r="35" spans="1:6" x14ac:dyDescent="0.2">
      <c r="A35" s="16"/>
      <c r="B35" s="10" t="s">
        <v>11</v>
      </c>
      <c r="C35" s="11" t="s">
        <v>12</v>
      </c>
      <c r="D35" s="30" t="s">
        <v>15</v>
      </c>
      <c r="F35" s="19"/>
    </row>
    <row r="36" spans="1:6" x14ac:dyDescent="0.2">
      <c r="A36" s="16"/>
      <c r="B36" t="s">
        <v>35</v>
      </c>
      <c r="F36" s="19"/>
    </row>
    <row r="37" spans="1:6" x14ac:dyDescent="0.2">
      <c r="A37" s="16"/>
      <c r="B37" t="s">
        <v>37</v>
      </c>
      <c r="F37" s="19"/>
    </row>
    <row r="38" spans="1:6" ht="13.5" thickBot="1" x14ac:dyDescent="0.25">
      <c r="A38" s="16"/>
      <c r="F38" s="19"/>
    </row>
    <row r="39" spans="1:6" ht="13.5" thickBot="1" x14ac:dyDescent="0.25">
      <c r="A39" s="16"/>
      <c r="B39" s="5" t="s">
        <v>56</v>
      </c>
      <c r="C39" s="6"/>
      <c r="D39" s="18"/>
      <c r="E39" s="21">
        <f>+SUM(D36:D38)</f>
        <v>0</v>
      </c>
      <c r="F39" s="19"/>
    </row>
    <row r="40" spans="1:6" x14ac:dyDescent="0.2">
      <c r="A40" s="16"/>
      <c r="F40" s="19"/>
    </row>
    <row r="41" spans="1:6" x14ac:dyDescent="0.2">
      <c r="A41" s="16" t="s">
        <v>59</v>
      </c>
      <c r="F41" s="23">
        <f>SUM(E16:E39)</f>
        <v>0</v>
      </c>
    </row>
    <row r="42" spans="1:6" x14ac:dyDescent="0.2">
      <c r="F42" s="17"/>
    </row>
    <row r="43" spans="1:6" x14ac:dyDescent="0.2">
      <c r="A43" s="7" t="s">
        <v>114</v>
      </c>
      <c r="B43" s="8"/>
      <c r="C43" s="8"/>
      <c r="D43" s="20"/>
      <c r="E43" s="20"/>
      <c r="F43" s="9">
        <f>SUM(F8:F42)</f>
        <v>7948836.7300000004</v>
      </c>
    </row>
    <row r="44" spans="1:6" ht="13.5" thickBot="1" x14ac:dyDescent="0.25"/>
    <row r="45" spans="1:6" ht="13.5" thickBot="1" x14ac:dyDescent="0.25">
      <c r="A45" s="57" t="s">
        <v>116</v>
      </c>
      <c r="B45" s="58"/>
      <c r="C45" s="58"/>
      <c r="D45" s="58"/>
      <c r="E45" s="58"/>
      <c r="F45" s="59"/>
    </row>
    <row r="47" spans="1:6" x14ac:dyDescent="0.2">
      <c r="A47" s="1" t="str">
        <f>A8</f>
        <v>Balance 12/01/2019</v>
      </c>
      <c r="F47" s="23">
        <f>Nov!F59</f>
        <v>1858.7799999999997</v>
      </c>
    </row>
    <row r="49" spans="1:6" x14ac:dyDescent="0.2">
      <c r="A49" s="1" t="s">
        <v>1</v>
      </c>
    </row>
    <row r="50" spans="1:6" x14ac:dyDescent="0.2">
      <c r="A50" s="1"/>
      <c r="B50" s="3" t="s">
        <v>62</v>
      </c>
    </row>
    <row r="51" spans="1:6" x14ac:dyDescent="0.2">
      <c r="A51" s="1"/>
    </row>
    <row r="52" spans="1:6" x14ac:dyDescent="0.2">
      <c r="A52" s="1" t="s">
        <v>5</v>
      </c>
    </row>
    <row r="53" spans="1:6" x14ac:dyDescent="0.2">
      <c r="A53" s="1"/>
      <c r="B53" s="24" t="s">
        <v>63</v>
      </c>
    </row>
    <row r="54" spans="1:6" x14ac:dyDescent="0.2">
      <c r="A54" s="1"/>
      <c r="B54" s="24" t="s">
        <v>64</v>
      </c>
    </row>
    <row r="55" spans="1:6" x14ac:dyDescent="0.2">
      <c r="A55" s="1"/>
      <c r="B55" s="24" t="s">
        <v>65</v>
      </c>
    </row>
    <row r="56" spans="1:6" x14ac:dyDescent="0.2">
      <c r="A56" s="1"/>
      <c r="B56" s="24" t="s">
        <v>66</v>
      </c>
      <c r="D56" s="29"/>
    </row>
    <row r="57" spans="1:6" x14ac:dyDescent="0.2">
      <c r="B57" s="14" t="s">
        <v>21</v>
      </c>
      <c r="D57" s="17">
        <f>SUM(D53:D56)</f>
        <v>0</v>
      </c>
    </row>
    <row r="59" spans="1:6" x14ac:dyDescent="0.2">
      <c r="A59" s="14" t="s">
        <v>115</v>
      </c>
      <c r="F59" s="26">
        <f>SUM(F47,D50,D57)</f>
        <v>1858.7799999999997</v>
      </c>
    </row>
    <row r="60" spans="1:6" ht="13.5" thickBot="1" x14ac:dyDescent="0.25"/>
    <row r="61" spans="1:6" ht="13.5" thickBot="1" x14ac:dyDescent="0.25">
      <c r="A61" s="27" t="s">
        <v>67</v>
      </c>
      <c r="B61" s="28"/>
      <c r="C61" s="28"/>
      <c r="D61" s="28"/>
      <c r="E61" s="28"/>
      <c r="F61" s="15">
        <f>F43+F59</f>
        <v>7950695.5100000007</v>
      </c>
    </row>
    <row r="63" spans="1:6" x14ac:dyDescent="0.2">
      <c r="A63" t="s">
        <v>68</v>
      </c>
      <c r="F63" s="25">
        <f>SUM(E16,E24,E32,E39,D50,D57)</f>
        <v>0</v>
      </c>
    </row>
  </sheetData>
  <mergeCells count="3">
    <mergeCell ref="A1:F3"/>
    <mergeCell ref="A6:F6"/>
    <mergeCell ref="A45:F45"/>
  </mergeCells>
  <pageMargins left="0.7" right="0.7"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B12:B15 B20:B22 B36:B37 B57 B29:B30</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7"/>
  <sheetViews>
    <sheetView zoomScale="80" zoomScaleNormal="80" workbookViewId="0">
      <pane ySplit="3" topLeftCell="A4" activePane="bottomLeft" state="frozen"/>
      <selection activeCell="G29" sqref="G29"/>
      <selection pane="bottomLeft" activeCell="D10" sqref="D10"/>
    </sheetView>
  </sheetViews>
  <sheetFormatPr defaultRowHeight="12.75" x14ac:dyDescent="0.2"/>
  <cols>
    <col min="1" max="1" width="31.5703125" customWidth="1"/>
    <col min="2" max="2" width="24.140625" bestFit="1" customWidth="1"/>
    <col min="3" max="3" width="9.85546875" style="32" bestFit="1" customWidth="1"/>
    <col min="4" max="4" width="11.28515625" style="33" bestFit="1" customWidth="1"/>
    <col min="5" max="5" width="11.5703125" style="33" customWidth="1"/>
  </cols>
  <sheetData>
    <row r="1" spans="1:5" x14ac:dyDescent="0.2">
      <c r="A1" s="12" t="s">
        <v>73</v>
      </c>
    </row>
    <row r="3" spans="1:5" ht="25.5" x14ac:dyDescent="0.2">
      <c r="A3" s="14" t="s">
        <v>11</v>
      </c>
      <c r="B3" s="14" t="s">
        <v>13</v>
      </c>
      <c r="C3" s="34" t="s">
        <v>14</v>
      </c>
      <c r="D3" s="35" t="s">
        <v>15</v>
      </c>
      <c r="E3" s="36" t="s">
        <v>72</v>
      </c>
    </row>
    <row r="4" spans="1:5" x14ac:dyDescent="0.2">
      <c r="A4" t="s">
        <v>18</v>
      </c>
      <c r="B4" t="s">
        <v>19</v>
      </c>
      <c r="C4" s="32">
        <v>43466</v>
      </c>
      <c r="D4" s="33">
        <v>-27196.95</v>
      </c>
      <c r="E4" s="33">
        <f t="shared" ref="E4:E28" si="0">ABS(ROUND(D4,0))</f>
        <v>27197</v>
      </c>
    </row>
    <row r="5" spans="1:5" x14ac:dyDescent="0.2">
      <c r="A5" t="s">
        <v>16</v>
      </c>
      <c r="B5" t="s">
        <v>22</v>
      </c>
      <c r="C5" s="32">
        <v>43466</v>
      </c>
      <c r="D5" s="33">
        <v>-7597.25</v>
      </c>
      <c r="E5" s="33">
        <f t="shared" si="0"/>
        <v>7597</v>
      </c>
    </row>
    <row r="6" spans="1:5" x14ac:dyDescent="0.2">
      <c r="A6" t="s">
        <v>16</v>
      </c>
      <c r="B6" t="s">
        <v>17</v>
      </c>
      <c r="C6" s="32">
        <v>43466</v>
      </c>
      <c r="D6" s="33">
        <v>-897.38</v>
      </c>
      <c r="E6" s="33">
        <f t="shared" si="0"/>
        <v>897</v>
      </c>
    </row>
    <row r="7" spans="1:5" x14ac:dyDescent="0.2">
      <c r="A7" t="s">
        <v>20</v>
      </c>
      <c r="B7" t="s">
        <v>21</v>
      </c>
      <c r="C7" s="32">
        <v>43466</v>
      </c>
      <c r="D7" s="33">
        <v>-1373.1</v>
      </c>
      <c r="E7" s="33">
        <f t="shared" si="0"/>
        <v>1373</v>
      </c>
    </row>
    <row r="8" spans="1:5" x14ac:dyDescent="0.2">
      <c r="A8" t="s">
        <v>16</v>
      </c>
      <c r="B8" t="s">
        <v>17</v>
      </c>
      <c r="C8" s="32">
        <v>43497</v>
      </c>
      <c r="D8" s="33">
        <v>-949.32</v>
      </c>
      <c r="E8" s="33">
        <f t="shared" si="0"/>
        <v>949</v>
      </c>
    </row>
    <row r="9" spans="1:5" x14ac:dyDescent="0.2">
      <c r="A9" t="s">
        <v>18</v>
      </c>
      <c r="B9" t="s">
        <v>57</v>
      </c>
      <c r="C9" s="32">
        <v>43497</v>
      </c>
      <c r="D9" s="33">
        <f>VLOOKUP(B9,Feb!B:F,3,FALSE)</f>
        <v>-27196.95</v>
      </c>
      <c r="E9" s="33">
        <f t="shared" si="0"/>
        <v>27197</v>
      </c>
    </row>
    <row r="10" spans="1:5" x14ac:dyDescent="0.2">
      <c r="A10" t="s">
        <v>20</v>
      </c>
      <c r="B10" t="s">
        <v>21</v>
      </c>
      <c r="C10" s="32">
        <v>43497</v>
      </c>
      <c r="D10" s="33">
        <f>VLOOKUP(B10,Feb!B:F,3,FALSE)</f>
        <v>-1495.1000000000001</v>
      </c>
      <c r="E10" s="33">
        <f t="shared" si="0"/>
        <v>1495</v>
      </c>
    </row>
    <row r="11" spans="1:5" x14ac:dyDescent="0.2">
      <c r="E11" s="33">
        <f t="shared" si="0"/>
        <v>0</v>
      </c>
    </row>
    <row r="12" spans="1:5" x14ac:dyDescent="0.2">
      <c r="E12" s="33">
        <f t="shared" si="0"/>
        <v>0</v>
      </c>
    </row>
    <row r="13" spans="1:5" x14ac:dyDescent="0.2">
      <c r="E13" s="33">
        <f t="shared" si="0"/>
        <v>0</v>
      </c>
    </row>
    <row r="14" spans="1:5" x14ac:dyDescent="0.2">
      <c r="E14" s="33">
        <f t="shared" si="0"/>
        <v>0</v>
      </c>
    </row>
    <row r="15" spans="1:5" x14ac:dyDescent="0.2">
      <c r="E15" s="33">
        <f t="shared" si="0"/>
        <v>0</v>
      </c>
    </row>
    <row r="16" spans="1:5" x14ac:dyDescent="0.2">
      <c r="E16" s="33">
        <f t="shared" si="0"/>
        <v>0</v>
      </c>
    </row>
    <row r="17" spans="5:5" x14ac:dyDescent="0.2">
      <c r="E17" s="33">
        <f t="shared" si="0"/>
        <v>0</v>
      </c>
    </row>
    <row r="18" spans="5:5" x14ac:dyDescent="0.2">
      <c r="E18" s="33">
        <f t="shared" si="0"/>
        <v>0</v>
      </c>
    </row>
    <row r="19" spans="5:5" x14ac:dyDescent="0.2">
      <c r="E19" s="33">
        <f t="shared" si="0"/>
        <v>0</v>
      </c>
    </row>
    <row r="20" spans="5:5" x14ac:dyDescent="0.2">
      <c r="E20" s="33">
        <f t="shared" si="0"/>
        <v>0</v>
      </c>
    </row>
    <row r="21" spans="5:5" x14ac:dyDescent="0.2">
      <c r="E21" s="33">
        <f t="shared" si="0"/>
        <v>0</v>
      </c>
    </row>
    <row r="22" spans="5:5" x14ac:dyDescent="0.2">
      <c r="E22" s="33">
        <f t="shared" si="0"/>
        <v>0</v>
      </c>
    </row>
    <row r="23" spans="5:5" x14ac:dyDescent="0.2">
      <c r="E23" s="33">
        <f t="shared" si="0"/>
        <v>0</v>
      </c>
    </row>
    <row r="24" spans="5:5" x14ac:dyDescent="0.2">
      <c r="E24" s="33">
        <f t="shared" si="0"/>
        <v>0</v>
      </c>
    </row>
    <row r="25" spans="5:5" x14ac:dyDescent="0.2">
      <c r="E25" s="33">
        <f t="shared" si="0"/>
        <v>0</v>
      </c>
    </row>
    <row r="26" spans="5:5" x14ac:dyDescent="0.2">
      <c r="E26" s="33">
        <f t="shared" si="0"/>
        <v>0</v>
      </c>
    </row>
    <row r="27" spans="5:5" x14ac:dyDescent="0.2">
      <c r="E27" s="33">
        <f t="shared" si="0"/>
        <v>0</v>
      </c>
    </row>
    <row r="28" spans="5:5" x14ac:dyDescent="0.2">
      <c r="E28" s="33">
        <f t="shared" si="0"/>
        <v>0</v>
      </c>
    </row>
    <row r="29" spans="5:5" x14ac:dyDescent="0.2">
      <c r="E29" s="33">
        <f t="shared" ref="E29:E47" si="1">ABS(ROUND(D29,0))</f>
        <v>0</v>
      </c>
    </row>
    <row r="30" spans="5:5" x14ac:dyDescent="0.2">
      <c r="E30" s="33">
        <f t="shared" si="1"/>
        <v>0</v>
      </c>
    </row>
    <row r="31" spans="5:5" x14ac:dyDescent="0.2">
      <c r="E31" s="33">
        <f t="shared" si="1"/>
        <v>0</v>
      </c>
    </row>
    <row r="32" spans="5:5" x14ac:dyDescent="0.2">
      <c r="E32" s="33">
        <f t="shared" si="1"/>
        <v>0</v>
      </c>
    </row>
    <row r="33" spans="5:5" x14ac:dyDescent="0.2">
      <c r="E33" s="33">
        <f t="shared" si="1"/>
        <v>0</v>
      </c>
    </row>
    <row r="34" spans="5:5" x14ac:dyDescent="0.2">
      <c r="E34" s="33">
        <f t="shared" si="1"/>
        <v>0</v>
      </c>
    </row>
    <row r="35" spans="5:5" x14ac:dyDescent="0.2">
      <c r="E35" s="33">
        <f t="shared" si="1"/>
        <v>0</v>
      </c>
    </row>
    <row r="36" spans="5:5" x14ac:dyDescent="0.2">
      <c r="E36" s="33">
        <f t="shared" si="1"/>
        <v>0</v>
      </c>
    </row>
    <row r="37" spans="5:5" x14ac:dyDescent="0.2">
      <c r="E37" s="33">
        <f t="shared" si="1"/>
        <v>0</v>
      </c>
    </row>
    <row r="38" spans="5:5" x14ac:dyDescent="0.2">
      <c r="E38" s="33">
        <f t="shared" si="1"/>
        <v>0</v>
      </c>
    </row>
    <row r="39" spans="5:5" x14ac:dyDescent="0.2">
      <c r="E39" s="33">
        <f t="shared" si="1"/>
        <v>0</v>
      </c>
    </row>
    <row r="40" spans="5:5" x14ac:dyDescent="0.2">
      <c r="E40" s="33">
        <f t="shared" si="1"/>
        <v>0</v>
      </c>
    </row>
    <row r="41" spans="5:5" x14ac:dyDescent="0.2">
      <c r="E41" s="33">
        <f t="shared" si="1"/>
        <v>0</v>
      </c>
    </row>
    <row r="42" spans="5:5" x14ac:dyDescent="0.2">
      <c r="E42" s="33">
        <f t="shared" si="1"/>
        <v>0</v>
      </c>
    </row>
    <row r="43" spans="5:5" x14ac:dyDescent="0.2">
      <c r="E43" s="33">
        <f t="shared" si="1"/>
        <v>0</v>
      </c>
    </row>
    <row r="44" spans="5:5" x14ac:dyDescent="0.2">
      <c r="E44" s="33">
        <f t="shared" si="1"/>
        <v>0</v>
      </c>
    </row>
    <row r="45" spans="5:5" x14ac:dyDescent="0.2">
      <c r="E45" s="33">
        <f t="shared" si="1"/>
        <v>0</v>
      </c>
    </row>
    <row r="46" spans="5:5" x14ac:dyDescent="0.2">
      <c r="E46" s="33">
        <f t="shared" si="1"/>
        <v>0</v>
      </c>
    </row>
    <row r="47" spans="5:5" x14ac:dyDescent="0.2">
      <c r="E47" s="33">
        <f t="shared" si="1"/>
        <v>0</v>
      </c>
    </row>
  </sheetData>
  <autoFilter ref="A3:E29">
    <sortState ref="A4:E47">
      <sortCondition ref="B3:B29"/>
    </sortState>
  </autoFilter>
  <pageMargins left="0.7" right="0.7" top="0.75" bottom="0.75" header="0.3" footer="0.3"/>
  <pageSetup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zoomScale="80" zoomScaleNormal="80" workbookViewId="0">
      <pane ySplit="3" topLeftCell="A4" activePane="bottomLeft" state="frozen"/>
      <selection activeCell="G29" sqref="G29"/>
      <selection pane="bottomLeft" activeCell="F35" sqref="F35"/>
    </sheetView>
  </sheetViews>
  <sheetFormatPr defaultRowHeight="12.75" x14ac:dyDescent="0.2"/>
  <cols>
    <col min="1" max="1" width="36.5703125" style="12" customWidth="1"/>
    <col min="2" max="2" width="35.7109375" style="12" bestFit="1" customWidth="1"/>
    <col min="3" max="3" width="27.28515625" style="12" bestFit="1" customWidth="1"/>
    <col min="4" max="5" width="27.28515625" style="12" customWidth="1"/>
    <col min="6" max="6" width="10.140625" style="13" bestFit="1" customWidth="1"/>
    <col min="7" max="7" width="13.42578125" style="43" bestFit="1" customWidth="1"/>
    <col min="8" max="16384" width="9.140625" style="12"/>
  </cols>
  <sheetData>
    <row r="1" spans="1:9" x14ac:dyDescent="0.2">
      <c r="A1" s="12" t="s">
        <v>32</v>
      </c>
    </row>
    <row r="3" spans="1:9" s="16" customFormat="1" x14ac:dyDescent="0.2">
      <c r="A3" s="16" t="s">
        <v>13</v>
      </c>
      <c r="B3" s="16" t="s">
        <v>33</v>
      </c>
      <c r="C3" s="16" t="s">
        <v>34</v>
      </c>
      <c r="D3" s="14" t="s">
        <v>77</v>
      </c>
      <c r="E3" s="14" t="s">
        <v>78</v>
      </c>
      <c r="F3" s="31" t="s">
        <v>14</v>
      </c>
      <c r="G3" s="31" t="s">
        <v>15</v>
      </c>
      <c r="I3"/>
    </row>
    <row r="4" spans="1:9" x14ac:dyDescent="0.2">
      <c r="A4" s="12" t="s">
        <v>57</v>
      </c>
      <c r="B4" s="12" t="s">
        <v>49</v>
      </c>
      <c r="C4" s="12" t="s">
        <v>50</v>
      </c>
      <c r="D4" s="42" t="s">
        <v>18</v>
      </c>
      <c r="E4" s="42" t="s">
        <v>19</v>
      </c>
      <c r="F4" s="13">
        <v>43466</v>
      </c>
      <c r="G4" s="43">
        <f>VLOOKUP(A4,Jan!B:D,3,FALSE)</f>
        <v>-27196.95</v>
      </c>
      <c r="I4"/>
    </row>
    <row r="5" spans="1:9" x14ac:dyDescent="0.2">
      <c r="A5" s="12" t="s">
        <v>8</v>
      </c>
      <c r="B5" s="12" t="s">
        <v>42</v>
      </c>
      <c r="C5" s="12" t="s">
        <v>43</v>
      </c>
      <c r="D5" s="42" t="s">
        <v>16</v>
      </c>
      <c r="E5" s="42" t="s">
        <v>22</v>
      </c>
      <c r="F5" s="13">
        <v>43466</v>
      </c>
      <c r="G5" s="43">
        <f>VLOOKUP(A5,Jan!B:D,3,FALSE)</f>
        <v>-7597.25</v>
      </c>
      <c r="I5"/>
    </row>
    <row r="6" spans="1:9" x14ac:dyDescent="0.2">
      <c r="A6" s="12" t="s">
        <v>7</v>
      </c>
      <c r="B6" s="12" t="s">
        <v>7</v>
      </c>
      <c r="C6" s="12" t="s">
        <v>43</v>
      </c>
      <c r="D6" s="42" t="s">
        <v>16</v>
      </c>
      <c r="E6" s="42" t="s">
        <v>17</v>
      </c>
      <c r="F6" s="13">
        <v>43466</v>
      </c>
      <c r="G6" s="43">
        <f>VLOOKUP(A6,Jan!B:D,3,FALSE)</f>
        <v>-897.38</v>
      </c>
      <c r="I6"/>
    </row>
    <row r="7" spans="1:9" x14ac:dyDescent="0.2">
      <c r="A7" s="12" t="s">
        <v>35</v>
      </c>
      <c r="B7" s="12" t="s">
        <v>35</v>
      </c>
      <c r="C7" s="12" t="s">
        <v>36</v>
      </c>
      <c r="D7" s="42" t="s">
        <v>79</v>
      </c>
      <c r="E7" s="42" t="s">
        <v>79</v>
      </c>
      <c r="F7" s="13">
        <v>43466</v>
      </c>
      <c r="G7" s="43">
        <f>VLOOKUP(A7,Jan!B:D,3,FALSE)</f>
        <v>531543.99</v>
      </c>
      <c r="I7"/>
    </row>
    <row r="8" spans="1:9" x14ac:dyDescent="0.2">
      <c r="A8" s="12" t="s">
        <v>2</v>
      </c>
      <c r="B8" s="12" t="s">
        <v>2</v>
      </c>
      <c r="C8" s="12" t="s">
        <v>41</v>
      </c>
      <c r="D8" s="42" t="s">
        <v>79</v>
      </c>
      <c r="E8" s="42" t="s">
        <v>79</v>
      </c>
      <c r="F8" s="13">
        <v>43466</v>
      </c>
      <c r="G8" s="43">
        <f>VLOOKUP(A8,Jan!B:D,3,FALSE)</f>
        <v>14978.29</v>
      </c>
      <c r="I8"/>
    </row>
    <row r="9" spans="1:9" x14ac:dyDescent="0.2">
      <c r="A9" s="12" t="s">
        <v>3</v>
      </c>
      <c r="B9" s="12" t="s">
        <v>3</v>
      </c>
      <c r="C9" s="12" t="s">
        <v>41</v>
      </c>
      <c r="D9" s="42" t="s">
        <v>79</v>
      </c>
      <c r="E9" s="42" t="s">
        <v>79</v>
      </c>
      <c r="F9" s="13">
        <v>43466</v>
      </c>
      <c r="G9" s="43">
        <f>VLOOKUP(A9,Jan!B:D,3,FALSE)</f>
        <v>238.72</v>
      </c>
      <c r="I9"/>
    </row>
    <row r="10" spans="1:9" x14ac:dyDescent="0.2">
      <c r="A10" s="12" t="s">
        <v>37</v>
      </c>
      <c r="B10" s="12" t="s">
        <v>37</v>
      </c>
      <c r="C10" s="12" t="s">
        <v>36</v>
      </c>
      <c r="D10" s="42" t="s">
        <v>79</v>
      </c>
      <c r="E10" s="42" t="s">
        <v>79</v>
      </c>
      <c r="F10" s="13">
        <v>43466</v>
      </c>
      <c r="G10" s="43">
        <f>VLOOKUP(A10,Jan!B:D,3,FALSE)</f>
        <v>-1958.84</v>
      </c>
      <c r="I10"/>
    </row>
    <row r="11" spans="1:9" x14ac:dyDescent="0.2">
      <c r="A11" s="12" t="s">
        <v>21</v>
      </c>
      <c r="B11" s="12" t="s">
        <v>47</v>
      </c>
      <c r="C11" s="12" t="s">
        <v>48</v>
      </c>
      <c r="D11" s="42" t="s">
        <v>20</v>
      </c>
      <c r="E11" s="42" t="s">
        <v>21</v>
      </c>
      <c r="F11" s="13">
        <v>43466</v>
      </c>
      <c r="G11" s="43">
        <f>VLOOKUP(A11,Jan!B:D,3,FALSE)</f>
        <v>-1373.1</v>
      </c>
      <c r="I11"/>
    </row>
    <row r="12" spans="1:9" x14ac:dyDescent="0.2">
      <c r="A12" s="12" t="s">
        <v>35</v>
      </c>
      <c r="B12" s="12" t="s">
        <v>35</v>
      </c>
      <c r="C12" s="12" t="s">
        <v>36</v>
      </c>
      <c r="D12" s="42" t="s">
        <v>79</v>
      </c>
      <c r="E12" s="42" t="s">
        <v>79</v>
      </c>
      <c r="F12" s="13">
        <v>43497</v>
      </c>
      <c r="G12" s="43">
        <f>VLOOKUP(A12,Feb!B:D,3,FALSE)</f>
        <v>257154.15</v>
      </c>
    </row>
    <row r="13" spans="1:9" x14ac:dyDescent="0.2">
      <c r="A13" s="12" t="s">
        <v>2</v>
      </c>
      <c r="B13" s="12" t="s">
        <v>2</v>
      </c>
      <c r="C13" s="12" t="s">
        <v>41</v>
      </c>
      <c r="D13" s="42" t="s">
        <v>79</v>
      </c>
      <c r="E13" s="42" t="s">
        <v>79</v>
      </c>
      <c r="F13" s="13">
        <v>43497</v>
      </c>
      <c r="G13" s="43">
        <f>VLOOKUP(A13,Feb!B:D,3,FALSE)</f>
        <v>4781.87</v>
      </c>
    </row>
    <row r="14" spans="1:9" x14ac:dyDescent="0.2">
      <c r="A14" s="12" t="s">
        <v>3</v>
      </c>
      <c r="B14" s="12" t="s">
        <v>3</v>
      </c>
      <c r="C14" s="12" t="s">
        <v>41</v>
      </c>
      <c r="D14" s="42" t="s">
        <v>79</v>
      </c>
      <c r="E14" s="42" t="s">
        <v>79</v>
      </c>
      <c r="F14" s="13">
        <v>43497</v>
      </c>
      <c r="G14" s="43">
        <f>VLOOKUP(A14,Feb!B:D,3,FALSE)</f>
        <v>55.01</v>
      </c>
    </row>
    <row r="15" spans="1:9" x14ac:dyDescent="0.2">
      <c r="A15" s="12" t="s">
        <v>37</v>
      </c>
      <c r="B15" s="12" t="s">
        <v>37</v>
      </c>
      <c r="C15" s="12" t="s">
        <v>36</v>
      </c>
      <c r="D15" s="42" t="s">
        <v>79</v>
      </c>
      <c r="E15" s="42" t="s">
        <v>79</v>
      </c>
      <c r="F15" s="13">
        <v>43497</v>
      </c>
      <c r="G15" s="43">
        <f>VLOOKUP(A15,Feb!B:D,3,FALSE)</f>
        <v>898.06</v>
      </c>
    </row>
    <row r="16" spans="1:9" x14ac:dyDescent="0.2">
      <c r="A16" s="12" t="s">
        <v>57</v>
      </c>
      <c r="B16" s="12" t="s">
        <v>49</v>
      </c>
      <c r="C16" s="12" t="s">
        <v>50</v>
      </c>
      <c r="D16" s="42" t="s">
        <v>18</v>
      </c>
      <c r="E16" s="42" t="s">
        <v>19</v>
      </c>
      <c r="F16" s="13">
        <v>43497</v>
      </c>
      <c r="G16" s="43">
        <f>VLOOKUP(A16,Feb!B:D,3,FALSE)</f>
        <v>-27196.95</v>
      </c>
    </row>
    <row r="17" spans="1:7" x14ac:dyDescent="0.2">
      <c r="A17" s="12" t="s">
        <v>21</v>
      </c>
      <c r="B17" s="12" t="s">
        <v>47</v>
      </c>
      <c r="C17" s="12" t="s">
        <v>48</v>
      </c>
      <c r="D17" s="42" t="s">
        <v>20</v>
      </c>
      <c r="E17" s="42" t="s">
        <v>21</v>
      </c>
      <c r="F17" s="13">
        <v>43497</v>
      </c>
      <c r="G17" s="43">
        <f>VLOOKUP(A17,Feb!B:D,3,FALSE)</f>
        <v>-1495.1000000000001</v>
      </c>
    </row>
    <row r="18" spans="1:7" x14ac:dyDescent="0.2">
      <c r="A18" s="12" t="s">
        <v>7</v>
      </c>
      <c r="B18" s="12" t="s">
        <v>7</v>
      </c>
      <c r="C18" s="12" t="s">
        <v>43</v>
      </c>
      <c r="D18" s="42" t="s">
        <v>16</v>
      </c>
      <c r="E18" s="42" t="s">
        <v>17</v>
      </c>
      <c r="F18" s="13">
        <v>43497</v>
      </c>
      <c r="G18" s="43">
        <f>VLOOKUP(A18,Feb!B:D,3,FALSE)</f>
        <v>-949.32</v>
      </c>
    </row>
    <row r="19" spans="1:7" x14ac:dyDescent="0.2">
      <c r="D19" s="42"/>
      <c r="E19" s="42"/>
    </row>
    <row r="20" spans="1:7" x14ac:dyDescent="0.2">
      <c r="D20" s="42"/>
      <c r="E20" s="42"/>
    </row>
    <row r="21" spans="1:7" x14ac:dyDescent="0.2">
      <c r="D21" s="42"/>
      <c r="E21" s="42"/>
    </row>
    <row r="22" spans="1:7" x14ac:dyDescent="0.2">
      <c r="D22" s="42"/>
      <c r="E22" s="42"/>
    </row>
    <row r="23" spans="1:7" x14ac:dyDescent="0.2">
      <c r="D23" s="42"/>
      <c r="E23" s="42"/>
    </row>
    <row r="24" spans="1:7" x14ac:dyDescent="0.2">
      <c r="D24" s="42"/>
      <c r="E24" s="42"/>
    </row>
    <row r="25" spans="1:7" x14ac:dyDescent="0.2">
      <c r="D25" s="42"/>
      <c r="E25" s="42"/>
    </row>
    <row r="26" spans="1:7" x14ac:dyDescent="0.2">
      <c r="D26" s="42"/>
      <c r="E26" s="42"/>
    </row>
    <row r="27" spans="1:7" x14ac:dyDescent="0.2">
      <c r="D27" s="42"/>
      <c r="E27" s="42"/>
    </row>
    <row r="28" spans="1:7" x14ac:dyDescent="0.2">
      <c r="D28" s="42"/>
      <c r="E28" s="42"/>
    </row>
    <row r="29" spans="1:7" x14ac:dyDescent="0.2">
      <c r="D29" s="42"/>
      <c r="E29" s="42"/>
    </row>
    <row r="30" spans="1:7" x14ac:dyDescent="0.2">
      <c r="D30" s="42"/>
      <c r="E30" s="42"/>
    </row>
    <row r="31" spans="1:7" x14ac:dyDescent="0.2">
      <c r="D31" s="42"/>
      <c r="E31" s="42"/>
    </row>
    <row r="32" spans="1:7" x14ac:dyDescent="0.2">
      <c r="D32" s="42"/>
      <c r="E32" s="42"/>
    </row>
    <row r="33" spans="4:5" x14ac:dyDescent="0.2">
      <c r="D33" s="42"/>
      <c r="E33" s="42"/>
    </row>
    <row r="34" spans="4:5" x14ac:dyDescent="0.2">
      <c r="D34" s="42"/>
      <c r="E34" s="42"/>
    </row>
    <row r="35" spans="4:5" x14ac:dyDescent="0.2">
      <c r="D35" s="42"/>
      <c r="E35" s="42"/>
    </row>
    <row r="36" spans="4:5" x14ac:dyDescent="0.2">
      <c r="D36" s="42"/>
      <c r="E36" s="42"/>
    </row>
    <row r="37" spans="4:5" x14ac:dyDescent="0.2">
      <c r="D37" s="42"/>
      <c r="E37" s="42"/>
    </row>
    <row r="38" spans="4:5" x14ac:dyDescent="0.2">
      <c r="D38" s="42"/>
      <c r="E38" s="42"/>
    </row>
    <row r="39" spans="4:5" x14ac:dyDescent="0.2">
      <c r="D39"/>
      <c r="E39"/>
    </row>
    <row r="40" spans="4:5" x14ac:dyDescent="0.2">
      <c r="D40"/>
      <c r="E40"/>
    </row>
    <row r="41" spans="4:5" x14ac:dyDescent="0.2">
      <c r="D41"/>
      <c r="E41"/>
    </row>
    <row r="42" spans="4:5" x14ac:dyDescent="0.2">
      <c r="D42"/>
      <c r="E42"/>
    </row>
    <row r="43" spans="4:5" x14ac:dyDescent="0.2">
      <c r="D43"/>
      <c r="E43"/>
    </row>
    <row r="44" spans="4:5" x14ac:dyDescent="0.2">
      <c r="D44"/>
      <c r="E44"/>
    </row>
    <row r="45" spans="4:5" x14ac:dyDescent="0.2">
      <c r="D45"/>
      <c r="E45"/>
    </row>
    <row r="46" spans="4:5" x14ac:dyDescent="0.2">
      <c r="D46"/>
      <c r="E46"/>
    </row>
    <row r="47" spans="4:5" x14ac:dyDescent="0.2">
      <c r="D47"/>
      <c r="E47"/>
    </row>
    <row r="48" spans="4:5" x14ac:dyDescent="0.2">
      <c r="D48"/>
      <c r="E48"/>
    </row>
    <row r="49" spans="4:5" x14ac:dyDescent="0.2">
      <c r="D49"/>
      <c r="E49"/>
    </row>
    <row r="50" spans="4:5" x14ac:dyDescent="0.2">
      <c r="D50"/>
      <c r="E50"/>
    </row>
    <row r="51" spans="4:5" x14ac:dyDescent="0.2">
      <c r="D51"/>
      <c r="E51"/>
    </row>
    <row r="52" spans="4:5" x14ac:dyDescent="0.2">
      <c r="D52"/>
      <c r="E52"/>
    </row>
    <row r="53" spans="4:5" x14ac:dyDescent="0.2">
      <c r="D53"/>
      <c r="E53"/>
    </row>
    <row r="54" spans="4:5" x14ac:dyDescent="0.2">
      <c r="D54"/>
      <c r="E54"/>
    </row>
    <row r="55" spans="4:5" x14ac:dyDescent="0.2">
      <c r="D55"/>
      <c r="E55"/>
    </row>
    <row r="56" spans="4:5" x14ac:dyDescent="0.2">
      <c r="D56"/>
      <c r="E56"/>
    </row>
    <row r="57" spans="4:5" x14ac:dyDescent="0.2">
      <c r="D57"/>
      <c r="E57"/>
    </row>
    <row r="58" spans="4:5" x14ac:dyDescent="0.2">
      <c r="D58"/>
      <c r="E58"/>
    </row>
    <row r="59" spans="4:5" x14ac:dyDescent="0.2">
      <c r="D59"/>
      <c r="E59"/>
    </row>
    <row r="60" spans="4:5" x14ac:dyDescent="0.2">
      <c r="D60"/>
      <c r="E60"/>
    </row>
    <row r="61" spans="4:5" x14ac:dyDescent="0.2">
      <c r="D61"/>
      <c r="E61"/>
    </row>
    <row r="62" spans="4:5" x14ac:dyDescent="0.2">
      <c r="D62"/>
      <c r="E62"/>
    </row>
    <row r="63" spans="4:5" x14ac:dyDescent="0.2">
      <c r="D63"/>
      <c r="E63"/>
    </row>
    <row r="64" spans="4:5" x14ac:dyDescent="0.2">
      <c r="D64"/>
      <c r="E64"/>
    </row>
    <row r="65" spans="4:5" x14ac:dyDescent="0.2">
      <c r="D65"/>
      <c r="E65"/>
    </row>
    <row r="66" spans="4:5" x14ac:dyDescent="0.2">
      <c r="D66"/>
      <c r="E66"/>
    </row>
    <row r="67" spans="4:5" x14ac:dyDescent="0.2">
      <c r="D67"/>
      <c r="E67"/>
    </row>
    <row r="68" spans="4:5" x14ac:dyDescent="0.2">
      <c r="D68"/>
      <c r="E68"/>
    </row>
    <row r="69" spans="4:5" x14ac:dyDescent="0.2">
      <c r="D69"/>
      <c r="E69"/>
    </row>
    <row r="70" spans="4:5" x14ac:dyDescent="0.2">
      <c r="D70"/>
      <c r="E70"/>
    </row>
    <row r="71" spans="4:5" x14ac:dyDescent="0.2">
      <c r="D71"/>
      <c r="E71"/>
    </row>
    <row r="72" spans="4:5" x14ac:dyDescent="0.2">
      <c r="D72"/>
      <c r="E72"/>
    </row>
    <row r="73" spans="4:5" x14ac:dyDescent="0.2">
      <c r="D73"/>
      <c r="E73"/>
    </row>
    <row r="74" spans="4:5" x14ac:dyDescent="0.2">
      <c r="D74"/>
      <c r="E74"/>
    </row>
    <row r="75" spans="4:5" x14ac:dyDescent="0.2">
      <c r="D75"/>
      <c r="E75"/>
    </row>
    <row r="76" spans="4:5" x14ac:dyDescent="0.2">
      <c r="D76"/>
      <c r="E76"/>
    </row>
    <row r="77" spans="4:5" x14ac:dyDescent="0.2">
      <c r="D77"/>
      <c r="E77"/>
    </row>
    <row r="78" spans="4:5" x14ac:dyDescent="0.2">
      <c r="D78"/>
      <c r="E78"/>
    </row>
    <row r="79" spans="4:5" x14ac:dyDescent="0.2">
      <c r="D79"/>
      <c r="E79"/>
    </row>
    <row r="80" spans="4:5" x14ac:dyDescent="0.2">
      <c r="D80"/>
      <c r="E80"/>
    </row>
    <row r="81" spans="4:5" x14ac:dyDescent="0.2">
      <c r="D81"/>
      <c r="E81"/>
    </row>
    <row r="82" spans="4:5" x14ac:dyDescent="0.2">
      <c r="D82"/>
      <c r="E82"/>
    </row>
    <row r="83" spans="4:5" x14ac:dyDescent="0.2">
      <c r="D83"/>
      <c r="E83"/>
    </row>
    <row r="84" spans="4:5" x14ac:dyDescent="0.2">
      <c r="D84"/>
      <c r="E84"/>
    </row>
    <row r="85" spans="4:5" x14ac:dyDescent="0.2">
      <c r="D85"/>
      <c r="E85"/>
    </row>
    <row r="86" spans="4:5" x14ac:dyDescent="0.2">
      <c r="D86"/>
      <c r="E86"/>
    </row>
    <row r="87" spans="4:5" x14ac:dyDescent="0.2">
      <c r="D87"/>
      <c r="E87"/>
    </row>
  </sheetData>
  <autoFilter ref="A3:G87">
    <sortState ref="A4:G87">
      <sortCondition ref="D3:D87"/>
    </sortState>
  </autoFilter>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5"/>
  <sheetViews>
    <sheetView zoomScale="80" zoomScaleNormal="80" workbookViewId="0">
      <pane ySplit="2" topLeftCell="A3" activePane="bottomLeft" state="frozen"/>
      <selection activeCell="G29" sqref="G29"/>
      <selection pane="bottomLeft"/>
    </sheetView>
  </sheetViews>
  <sheetFormatPr defaultRowHeight="12.75" x14ac:dyDescent="0.2"/>
  <cols>
    <col min="2" max="2" width="37.28515625" bestFit="1" customWidth="1"/>
    <col min="4" max="4" width="29.5703125" customWidth="1"/>
    <col min="5" max="5" width="23.5703125" bestFit="1" customWidth="1"/>
    <col min="7" max="8" width="37.28515625" bestFit="1" customWidth="1"/>
    <col min="9" max="9" width="28.5703125" bestFit="1" customWidth="1"/>
    <col min="10" max="10" width="29.85546875" bestFit="1" customWidth="1"/>
    <col min="11" max="11" width="29.28515625" bestFit="1" customWidth="1"/>
  </cols>
  <sheetData>
    <row r="1" spans="2:11" x14ac:dyDescent="0.2">
      <c r="D1" s="37" t="s">
        <v>74</v>
      </c>
      <c r="G1" s="37" t="s">
        <v>75</v>
      </c>
    </row>
    <row r="2" spans="2:11" x14ac:dyDescent="0.2">
      <c r="B2" s="14" t="s">
        <v>55</v>
      </c>
      <c r="D2" s="14" t="s">
        <v>11</v>
      </c>
      <c r="E2" s="14" t="s">
        <v>13</v>
      </c>
      <c r="G2" s="14" t="s">
        <v>13</v>
      </c>
      <c r="H2" s="14" t="s">
        <v>33</v>
      </c>
      <c r="I2" s="14" t="s">
        <v>34</v>
      </c>
      <c r="J2" s="14" t="s">
        <v>77</v>
      </c>
      <c r="K2" s="14" t="s">
        <v>78</v>
      </c>
    </row>
    <row r="3" spans="2:11" x14ac:dyDescent="0.2">
      <c r="B3" t="s">
        <v>27</v>
      </c>
      <c r="D3" t="s">
        <v>26</v>
      </c>
      <c r="E3" t="s">
        <v>27</v>
      </c>
      <c r="G3" s="12" t="s">
        <v>8</v>
      </c>
      <c r="H3" s="12" t="s">
        <v>42</v>
      </c>
      <c r="I3" s="12" t="s">
        <v>43</v>
      </c>
      <c r="J3" s="12" t="s">
        <v>16</v>
      </c>
      <c r="K3" s="12" t="s">
        <v>22</v>
      </c>
    </row>
    <row r="4" spans="2:11" x14ac:dyDescent="0.2">
      <c r="B4" t="s">
        <v>28</v>
      </c>
      <c r="D4" t="s">
        <v>26</v>
      </c>
      <c r="E4" t="s">
        <v>28</v>
      </c>
      <c r="G4" s="12" t="s">
        <v>25</v>
      </c>
      <c r="H4" s="12" t="s">
        <v>53</v>
      </c>
      <c r="I4" s="12" t="s">
        <v>54</v>
      </c>
      <c r="J4" s="12" t="s">
        <v>24</v>
      </c>
      <c r="K4" s="12" t="s">
        <v>25</v>
      </c>
    </row>
    <row r="5" spans="2:11" x14ac:dyDescent="0.2">
      <c r="B5" t="s">
        <v>35</v>
      </c>
      <c r="D5" t="s">
        <v>30</v>
      </c>
      <c r="E5" t="s">
        <v>31</v>
      </c>
      <c r="G5" s="12" t="s">
        <v>35</v>
      </c>
      <c r="H5" s="12" t="s">
        <v>35</v>
      </c>
      <c r="I5" s="12" t="s">
        <v>36</v>
      </c>
      <c r="J5" s="42" t="s">
        <v>79</v>
      </c>
      <c r="K5" s="42" t="s">
        <v>79</v>
      </c>
    </row>
    <row r="6" spans="2:11" x14ac:dyDescent="0.2">
      <c r="B6" t="s">
        <v>31</v>
      </c>
      <c r="D6" t="s">
        <v>18</v>
      </c>
      <c r="E6" t="s">
        <v>23</v>
      </c>
      <c r="G6" s="12" t="s">
        <v>2</v>
      </c>
      <c r="H6" s="12" t="s">
        <v>2</v>
      </c>
      <c r="I6" s="12" t="s">
        <v>41</v>
      </c>
      <c r="J6" s="42" t="s">
        <v>79</v>
      </c>
      <c r="K6" s="42" t="s">
        <v>79</v>
      </c>
    </row>
    <row r="7" spans="2:11" x14ac:dyDescent="0.2">
      <c r="B7" t="s">
        <v>2</v>
      </c>
      <c r="D7" t="s">
        <v>16</v>
      </c>
      <c r="E7" t="s">
        <v>17</v>
      </c>
      <c r="G7" s="12" t="s">
        <v>27</v>
      </c>
      <c r="H7" s="12" t="s">
        <v>45</v>
      </c>
      <c r="I7" s="12" t="s">
        <v>46</v>
      </c>
      <c r="J7" s="12" t="s">
        <v>26</v>
      </c>
      <c r="K7" s="12" t="s">
        <v>27</v>
      </c>
    </row>
    <row r="8" spans="2:11" x14ac:dyDescent="0.2">
      <c r="B8" t="s">
        <v>3</v>
      </c>
      <c r="D8" t="s">
        <v>18</v>
      </c>
      <c r="E8" t="s">
        <v>57</v>
      </c>
      <c r="G8" s="12" t="s">
        <v>28</v>
      </c>
      <c r="H8" s="12" t="s">
        <v>45</v>
      </c>
      <c r="I8" s="12" t="s">
        <v>46</v>
      </c>
      <c r="J8" s="12" t="s">
        <v>26</v>
      </c>
      <c r="K8" s="12" t="s">
        <v>28</v>
      </c>
    </row>
    <row r="9" spans="2:11" x14ac:dyDescent="0.2">
      <c r="B9" t="s">
        <v>58</v>
      </c>
      <c r="D9" t="s">
        <v>20</v>
      </c>
      <c r="E9" t="s">
        <v>21</v>
      </c>
      <c r="G9" s="12" t="s">
        <v>3</v>
      </c>
      <c r="H9" s="12" t="s">
        <v>3</v>
      </c>
      <c r="I9" s="12" t="s">
        <v>41</v>
      </c>
      <c r="J9" s="42" t="s">
        <v>79</v>
      </c>
      <c r="K9" s="42" t="s">
        <v>79</v>
      </c>
    </row>
    <row r="10" spans="2:11" x14ac:dyDescent="0.2">
      <c r="B10" t="s">
        <v>57</v>
      </c>
      <c r="D10" t="s">
        <v>16</v>
      </c>
      <c r="E10" t="s">
        <v>22</v>
      </c>
      <c r="G10" s="12" t="s">
        <v>58</v>
      </c>
      <c r="H10" s="12" t="s">
        <v>51</v>
      </c>
      <c r="I10" s="12" t="s">
        <v>52</v>
      </c>
      <c r="J10" t="s">
        <v>18</v>
      </c>
      <c r="K10" t="s">
        <v>23</v>
      </c>
    </row>
    <row r="11" spans="2:11" x14ac:dyDescent="0.2">
      <c r="B11" t="s">
        <v>21</v>
      </c>
      <c r="D11" t="s">
        <v>24</v>
      </c>
      <c r="E11" t="s">
        <v>29</v>
      </c>
      <c r="G11" s="12" t="s">
        <v>37</v>
      </c>
      <c r="H11" s="12" t="s">
        <v>37</v>
      </c>
      <c r="I11" s="12" t="s">
        <v>36</v>
      </c>
      <c r="J11" s="42" t="s">
        <v>79</v>
      </c>
      <c r="K11" s="42" t="s">
        <v>79</v>
      </c>
    </row>
    <row r="12" spans="2:11" x14ac:dyDescent="0.2">
      <c r="B12" t="s">
        <v>37</v>
      </c>
      <c r="D12" t="s">
        <v>24</v>
      </c>
      <c r="E12" t="s">
        <v>25</v>
      </c>
      <c r="G12" s="12" t="s">
        <v>29</v>
      </c>
      <c r="H12" s="12" t="s">
        <v>38</v>
      </c>
      <c r="I12" s="12" t="s">
        <v>39</v>
      </c>
      <c r="J12" t="s">
        <v>24</v>
      </c>
      <c r="K12" t="s">
        <v>29</v>
      </c>
    </row>
    <row r="13" spans="2:11" x14ac:dyDescent="0.2">
      <c r="B13" t="s">
        <v>8</v>
      </c>
      <c r="G13" s="12" t="s">
        <v>40</v>
      </c>
      <c r="H13" s="12" t="s">
        <v>38</v>
      </c>
      <c r="I13" s="12" t="s">
        <v>39</v>
      </c>
      <c r="J13" t="s">
        <v>24</v>
      </c>
      <c r="K13" s="12" t="s">
        <v>40</v>
      </c>
    </row>
    <row r="14" spans="2:11" x14ac:dyDescent="0.2">
      <c r="B14" t="s">
        <v>29</v>
      </c>
      <c r="G14" s="12" t="s">
        <v>31</v>
      </c>
      <c r="H14" s="12" t="s">
        <v>38</v>
      </c>
      <c r="I14" s="12" t="s">
        <v>44</v>
      </c>
      <c r="J14" t="s">
        <v>30</v>
      </c>
      <c r="K14" t="s">
        <v>31</v>
      </c>
    </row>
    <row r="15" spans="2:11" x14ac:dyDescent="0.2">
      <c r="B15" t="s">
        <v>25</v>
      </c>
      <c r="G15" s="12" t="s">
        <v>57</v>
      </c>
      <c r="H15" s="12" t="s">
        <v>49</v>
      </c>
      <c r="I15" s="12" t="s">
        <v>50</v>
      </c>
      <c r="J15" t="s">
        <v>18</v>
      </c>
      <c r="K15" t="s">
        <v>19</v>
      </c>
    </row>
    <row r="16" spans="2:11" x14ac:dyDescent="0.2">
      <c r="B16" t="s">
        <v>40</v>
      </c>
      <c r="G16" s="12" t="s">
        <v>21</v>
      </c>
      <c r="H16" s="12" t="s">
        <v>47</v>
      </c>
      <c r="I16" s="12" t="s">
        <v>48</v>
      </c>
      <c r="J16" t="s">
        <v>20</v>
      </c>
      <c r="K16" t="s">
        <v>21</v>
      </c>
    </row>
    <row r="17" spans="2:11" x14ac:dyDescent="0.2">
      <c r="B17" t="s">
        <v>7</v>
      </c>
      <c r="G17" s="12" t="s">
        <v>7</v>
      </c>
      <c r="H17" s="12" t="s">
        <v>7</v>
      </c>
      <c r="I17" s="12" t="s">
        <v>43</v>
      </c>
      <c r="J17" t="s">
        <v>16</v>
      </c>
      <c r="K17" t="s">
        <v>17</v>
      </c>
    </row>
    <row r="22" spans="2:11" x14ac:dyDescent="0.2">
      <c r="G22" s="37" t="s">
        <v>76</v>
      </c>
    </row>
    <row r="23" spans="2:11" x14ac:dyDescent="0.2">
      <c r="G23" s="41" t="s">
        <v>69</v>
      </c>
      <c r="H23" s="41" t="s">
        <v>71</v>
      </c>
      <c r="I23" s="41" t="s">
        <v>70</v>
      </c>
    </row>
    <row r="24" spans="2:11" x14ac:dyDescent="0.2">
      <c r="G24" s="38">
        <v>43466</v>
      </c>
      <c r="H24" s="39">
        <f>SUMIFS('FIRE Form - Financial Info'!G:G,'FIRE Form - Financial Info'!F:F,G24)</f>
        <v>507737.47999999992</v>
      </c>
      <c r="I24" s="40">
        <f>H24-VLOOKUP("Total Change During Month for Special Fund",Jan!A:F,6,FALSE)</f>
        <v>0</v>
      </c>
    </row>
    <row r="25" spans="2:11" x14ac:dyDescent="0.2">
      <c r="G25" s="38">
        <v>43497</v>
      </c>
      <c r="H25" s="39">
        <f>SUMIFS('FIRE Form - Financial Info'!G:G,'FIRE Form - Financial Info'!F:F,G25)</f>
        <v>233247.72</v>
      </c>
      <c r="I25" s="40">
        <f>H25-VLOOKUP("Total Change During Month for Special Fund",Feb!A:F,6,FALSE)</f>
        <v>0</v>
      </c>
    </row>
    <row r="26" spans="2:11" x14ac:dyDescent="0.2">
      <c r="G26" s="38">
        <v>43525</v>
      </c>
      <c r="H26" s="39">
        <f>SUMIFS('FIRE Form - Financial Info'!G:G,'FIRE Form - Financial Info'!F:F,G26)</f>
        <v>0</v>
      </c>
      <c r="I26" s="40">
        <f>H26-VLOOKUP("Total Change During Month for Special Fund",Mar!A:F,6,FALSE)</f>
        <v>-44705.08</v>
      </c>
    </row>
    <row r="27" spans="2:11" x14ac:dyDescent="0.2">
      <c r="G27" s="38">
        <v>43556</v>
      </c>
      <c r="H27" s="39">
        <f>SUMIFS('FIRE Form - Financial Info'!G:G,'FIRE Form - Financial Info'!F:F,G27)</f>
        <v>0</v>
      </c>
      <c r="I27" s="40">
        <f>H27-VLOOKUP("Total Change During Month for Special Fund",Apr!A:F,6,FALSE)</f>
        <v>0</v>
      </c>
    </row>
    <row r="28" spans="2:11" x14ac:dyDescent="0.2">
      <c r="G28" s="38">
        <v>43586</v>
      </c>
      <c r="H28" s="39">
        <f>SUMIFS('FIRE Form - Financial Info'!G:G,'FIRE Form - Financial Info'!F:F,G28)</f>
        <v>0</v>
      </c>
      <c r="I28" s="40">
        <f>H28-VLOOKUP("Total Change During Month for Special Fund",May!A:F,6,FALSE)</f>
        <v>0</v>
      </c>
    </row>
    <row r="29" spans="2:11" x14ac:dyDescent="0.2">
      <c r="G29" s="38">
        <v>43617</v>
      </c>
      <c r="H29" s="39">
        <f>SUMIFS('FIRE Form - Financial Info'!G:G,'FIRE Form - Financial Info'!F:F,G29)</f>
        <v>0</v>
      </c>
      <c r="I29" s="40">
        <f>H29-VLOOKUP("Total Change During Month for Special Fund",Jun!A:F,6,FALSE)</f>
        <v>0</v>
      </c>
    </row>
    <row r="30" spans="2:11" x14ac:dyDescent="0.2">
      <c r="G30" s="38">
        <v>43647</v>
      </c>
      <c r="H30" s="39">
        <f>SUMIFS('FIRE Form - Financial Info'!G:G,'FIRE Form - Financial Info'!F:F,G30)</f>
        <v>0</v>
      </c>
      <c r="I30" s="40">
        <f>H30-VLOOKUP("Total Change During Month for Special Fund",Jul!A:F,6,FALSE)</f>
        <v>0</v>
      </c>
    </row>
    <row r="31" spans="2:11" x14ac:dyDescent="0.2">
      <c r="G31" s="38">
        <v>43678</v>
      </c>
      <c r="H31" s="39">
        <f>SUMIFS('FIRE Form - Financial Info'!G:G,'FIRE Form - Financial Info'!F:F,G31)</f>
        <v>0</v>
      </c>
      <c r="I31" s="40">
        <f>H31-VLOOKUP("Total Change During Month for Special Fund",Aug!A:F,6,FALSE)</f>
        <v>0</v>
      </c>
    </row>
    <row r="32" spans="2:11" x14ac:dyDescent="0.2">
      <c r="G32" s="38">
        <v>43709</v>
      </c>
      <c r="H32" s="39">
        <f>SUMIFS('FIRE Form - Financial Info'!G:G,'FIRE Form - Financial Info'!F:F,G32)</f>
        <v>0</v>
      </c>
      <c r="I32" s="40">
        <f>H32-VLOOKUP("Total Change During Month for Special Fund",Sep!A:F,6,FALSE)</f>
        <v>0</v>
      </c>
    </row>
    <row r="33" spans="7:9" x14ac:dyDescent="0.2">
      <c r="G33" s="38">
        <v>43739</v>
      </c>
      <c r="H33" s="39">
        <f>SUMIFS('FIRE Form - Financial Info'!G:G,'FIRE Form - Financial Info'!F:F,G33)</f>
        <v>0</v>
      </c>
      <c r="I33" s="40">
        <f>H33-VLOOKUP("Total Change During Month for Special Fund",Oct!A:F,6,FALSE)</f>
        <v>0</v>
      </c>
    </row>
    <row r="34" spans="7:9" x14ac:dyDescent="0.2">
      <c r="G34" s="38">
        <v>43770</v>
      </c>
      <c r="H34" s="39">
        <f>SUMIFS('FIRE Form - Financial Info'!G:G,'FIRE Form - Financial Info'!F:F,G34)</f>
        <v>0</v>
      </c>
      <c r="I34" s="40">
        <f>H34-VLOOKUP("Total Change During Month for Special Fund",Nov!A:F,6,FALSE)</f>
        <v>0</v>
      </c>
    </row>
    <row r="35" spans="7:9" x14ac:dyDescent="0.2">
      <c r="G35" s="38">
        <v>43800</v>
      </c>
      <c r="H35" s="39">
        <f>SUMIFS('FIRE Form - Financial Info'!G:G,'FIRE Form - Financial Info'!F:F,G35)</f>
        <v>0</v>
      </c>
      <c r="I35" s="40">
        <f>H35-VLOOKUP("Total Change During Month for Special Fund",Dec!A:F,6,FALSE)</f>
        <v>0</v>
      </c>
    </row>
  </sheetData>
  <pageMargins left="0.7" right="0.7" top="0.75" bottom="0.75" header="0.3" footer="0.3"/>
  <pageSetup orientation="portrait" r:id="rId1"/>
  <tableParts count="4">
    <tablePart r:id="rId2"/>
    <tablePart r:id="rId3"/>
    <tablePart r:id="rId4"/>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topLeftCell="A29" zoomScale="80" zoomScaleNormal="80" workbookViewId="0">
      <selection activeCell="E59" sqref="E59"/>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83</v>
      </c>
      <c r="F8" s="23">
        <f>Jan!F43</f>
        <v>7647217.9299999997</v>
      </c>
    </row>
    <row r="9" spans="1:6" x14ac:dyDescent="0.2">
      <c r="E9" s="47" t="s">
        <v>118</v>
      </c>
      <c r="F9" s="17">
        <v>-2616.2199999999998</v>
      </c>
    </row>
    <row r="10" spans="1:6" x14ac:dyDescent="0.2">
      <c r="E10" s="47" t="s">
        <v>119</v>
      </c>
      <c r="F10" s="29">
        <v>27452</v>
      </c>
    </row>
    <row r="11" spans="1:6" x14ac:dyDescent="0.2">
      <c r="E11" s="47" t="s">
        <v>120</v>
      </c>
      <c r="F11" s="45">
        <f>SUM(F8:F10)</f>
        <v>7672053.71</v>
      </c>
    </row>
    <row r="12" spans="1:6" x14ac:dyDescent="0.2">
      <c r="F12" s="17"/>
    </row>
    <row r="13" spans="1:6" x14ac:dyDescent="0.2">
      <c r="A13" s="1" t="s">
        <v>1</v>
      </c>
    </row>
    <row r="14" spans="1:6" x14ac:dyDescent="0.2">
      <c r="A14" s="2"/>
      <c r="B14" s="10" t="s">
        <v>11</v>
      </c>
      <c r="C14" s="11" t="s">
        <v>12</v>
      </c>
      <c r="D14" s="30" t="s">
        <v>15</v>
      </c>
    </row>
    <row r="15" spans="1:6" x14ac:dyDescent="0.2">
      <c r="A15" s="1"/>
      <c r="B15" t="s">
        <v>2</v>
      </c>
      <c r="D15" s="17">
        <v>4781.87</v>
      </c>
      <c r="F15" s="17"/>
    </row>
    <row r="16" spans="1:6" x14ac:dyDescent="0.2">
      <c r="A16" s="1"/>
      <c r="B16" t="s">
        <v>3</v>
      </c>
      <c r="D16" s="17">
        <v>55.01</v>
      </c>
      <c r="F16" s="17"/>
    </row>
    <row r="17" spans="1:6" x14ac:dyDescent="0.2">
      <c r="A17" s="4"/>
      <c r="F17" s="17"/>
    </row>
    <row r="18" spans="1:6" ht="13.5" thickBot="1" x14ac:dyDescent="0.25">
      <c r="F18" s="17"/>
    </row>
    <row r="19" spans="1:6" ht="13.5" thickBot="1" x14ac:dyDescent="0.25">
      <c r="B19" s="5" t="s">
        <v>4</v>
      </c>
      <c r="C19" s="6"/>
      <c r="D19" s="18"/>
      <c r="E19" s="21">
        <f>+SUM(D15:D18)</f>
        <v>4836.88</v>
      </c>
    </row>
    <row r="20" spans="1:6" x14ac:dyDescent="0.2">
      <c r="F20" s="17"/>
    </row>
    <row r="21" spans="1:6" x14ac:dyDescent="0.2">
      <c r="A21" s="1" t="s">
        <v>5</v>
      </c>
      <c r="F21" s="17"/>
    </row>
    <row r="22" spans="1:6" x14ac:dyDescent="0.2">
      <c r="B22" s="10" t="s">
        <v>11</v>
      </c>
      <c r="C22" s="11" t="s">
        <v>12</v>
      </c>
      <c r="D22" s="30" t="s">
        <v>15</v>
      </c>
      <c r="F22" s="17"/>
    </row>
    <row r="23" spans="1:6" x14ac:dyDescent="0.2">
      <c r="B23" t="s">
        <v>57</v>
      </c>
      <c r="D23" s="17">
        <v>-27196.95</v>
      </c>
      <c r="F23" s="17"/>
    </row>
    <row r="24" spans="1:6" x14ac:dyDescent="0.2">
      <c r="F24" s="17"/>
    </row>
    <row r="25" spans="1:6" x14ac:dyDescent="0.2">
      <c r="F25" s="17"/>
    </row>
    <row r="26" spans="1:6" ht="13.5" thickBot="1" x14ac:dyDescent="0.25">
      <c r="F26" s="17"/>
    </row>
    <row r="27" spans="1:6" ht="13.5" thickBot="1" x14ac:dyDescent="0.25">
      <c r="B27" s="5" t="s">
        <v>6</v>
      </c>
      <c r="C27" s="6"/>
      <c r="D27" s="18"/>
      <c r="E27" s="21">
        <f>+SUM(D23:D26)</f>
        <v>-27196.95</v>
      </c>
    </row>
    <row r="28" spans="1:6" x14ac:dyDescent="0.2">
      <c r="F28" s="17"/>
    </row>
    <row r="29" spans="1:6" x14ac:dyDescent="0.2">
      <c r="A29" s="1" t="s">
        <v>60</v>
      </c>
      <c r="F29" s="17"/>
    </row>
    <row r="30" spans="1:6" x14ac:dyDescent="0.2">
      <c r="A30" s="1"/>
      <c r="B30" s="10" t="s">
        <v>11</v>
      </c>
      <c r="C30" s="11" t="s">
        <v>12</v>
      </c>
      <c r="D30" s="30" t="s">
        <v>15</v>
      </c>
      <c r="F30" s="17"/>
    </row>
    <row r="31" spans="1:6" x14ac:dyDescent="0.2">
      <c r="B31" s="3" t="s">
        <v>9</v>
      </c>
      <c r="D31" s="17">
        <v>-1400</v>
      </c>
      <c r="F31" s="19"/>
    </row>
    <row r="32" spans="1:6" x14ac:dyDescent="0.2">
      <c r="B32" t="s">
        <v>7</v>
      </c>
      <c r="D32" s="17">
        <v>-949.32</v>
      </c>
      <c r="F32" s="19"/>
    </row>
    <row r="33" spans="1:6" x14ac:dyDescent="0.2">
      <c r="F33" s="19"/>
    </row>
    <row r="34" spans="1:6" ht="13.5" thickBot="1" x14ac:dyDescent="0.25">
      <c r="D34"/>
      <c r="F34" s="19"/>
    </row>
    <row r="35" spans="1:6" ht="13.5" thickBot="1" x14ac:dyDescent="0.25">
      <c r="B35" s="5" t="s">
        <v>10</v>
      </c>
      <c r="C35" s="6"/>
      <c r="D35" s="18"/>
      <c r="E35" s="21">
        <f>+SUM(D31:D34)</f>
        <v>-2349.3200000000002</v>
      </c>
    </row>
    <row r="36" spans="1:6" x14ac:dyDescent="0.2">
      <c r="B36" s="1"/>
      <c r="F36" s="22"/>
    </row>
    <row r="37" spans="1:6" x14ac:dyDescent="0.2">
      <c r="A37" s="16" t="s">
        <v>61</v>
      </c>
      <c r="B37" s="12"/>
      <c r="F37" s="19"/>
    </row>
    <row r="38" spans="1:6" x14ac:dyDescent="0.2">
      <c r="A38" s="16"/>
      <c r="B38" s="10" t="s">
        <v>11</v>
      </c>
      <c r="C38" s="11" t="s">
        <v>12</v>
      </c>
      <c r="D38" s="30" t="s">
        <v>15</v>
      </c>
      <c r="F38" s="19"/>
    </row>
    <row r="39" spans="1:6" x14ac:dyDescent="0.2">
      <c r="A39" s="16"/>
      <c r="B39" t="s">
        <v>35</v>
      </c>
      <c r="D39" s="17">
        <v>257154.15</v>
      </c>
      <c r="F39" s="19"/>
    </row>
    <row r="40" spans="1:6" x14ac:dyDescent="0.2">
      <c r="A40" s="16"/>
      <c r="B40" t="s">
        <v>37</v>
      </c>
      <c r="D40" s="17">
        <f>-692.72+1590.78</f>
        <v>898.06</v>
      </c>
      <c r="F40" s="19"/>
    </row>
    <row r="41" spans="1:6" ht="13.5" thickBot="1" x14ac:dyDescent="0.25">
      <c r="A41" s="16"/>
      <c r="F41" s="19"/>
    </row>
    <row r="42" spans="1:6" ht="13.5" thickBot="1" x14ac:dyDescent="0.25">
      <c r="A42" s="16"/>
      <c r="B42" s="5" t="s">
        <v>56</v>
      </c>
      <c r="C42" s="6"/>
      <c r="D42" s="18"/>
      <c r="E42" s="21">
        <f>+SUM(D39:D41)</f>
        <v>258052.21</v>
      </c>
      <c r="F42" s="19"/>
    </row>
    <row r="43" spans="1:6" x14ac:dyDescent="0.2">
      <c r="A43" s="16"/>
      <c r="F43" s="19"/>
    </row>
    <row r="44" spans="1:6" x14ac:dyDescent="0.2">
      <c r="A44" s="16" t="s">
        <v>59</v>
      </c>
      <c r="F44" s="23">
        <f>SUM(E19:E42)</f>
        <v>233342.82</v>
      </c>
    </row>
    <row r="45" spans="1:6" x14ac:dyDescent="0.2">
      <c r="F45" s="17"/>
    </row>
    <row r="46" spans="1:6" x14ac:dyDescent="0.2">
      <c r="A46" s="7" t="s">
        <v>84</v>
      </c>
      <c r="B46" s="8"/>
      <c r="C46" s="8"/>
      <c r="D46" s="20"/>
      <c r="E46" s="20"/>
      <c r="F46" s="46">
        <f>SUM(F11:F45)</f>
        <v>7905396.5300000003</v>
      </c>
    </row>
    <row r="47" spans="1:6" ht="13.5" thickBot="1" x14ac:dyDescent="0.25">
      <c r="F47" s="44"/>
    </row>
    <row r="48" spans="1:6" ht="13.5" thickBot="1" x14ac:dyDescent="0.25">
      <c r="A48" s="57" t="s">
        <v>116</v>
      </c>
      <c r="B48" s="58"/>
      <c r="C48" s="58"/>
      <c r="D48" s="58"/>
      <c r="E48" s="58"/>
      <c r="F48" s="59"/>
    </row>
    <row r="50" spans="1:6" x14ac:dyDescent="0.2">
      <c r="A50" s="1" t="str">
        <f>A8</f>
        <v>Balance 02/01/2019</v>
      </c>
      <c r="F50" s="23">
        <f>Jan!F59</f>
        <v>689</v>
      </c>
    </row>
    <row r="52" spans="1:6" x14ac:dyDescent="0.2">
      <c r="A52" s="1" t="s">
        <v>1</v>
      </c>
    </row>
    <row r="53" spans="1:6" x14ac:dyDescent="0.2">
      <c r="A53" s="1"/>
      <c r="B53" s="3" t="s">
        <v>62</v>
      </c>
      <c r="D53" s="17">
        <v>1400</v>
      </c>
    </row>
    <row r="54" spans="1:6" x14ac:dyDescent="0.2">
      <c r="A54" s="1"/>
    </row>
    <row r="55" spans="1:6" x14ac:dyDescent="0.2">
      <c r="A55" s="1" t="s">
        <v>5</v>
      </c>
    </row>
    <row r="56" spans="1:6" x14ac:dyDescent="0.2">
      <c r="A56" s="1"/>
      <c r="B56" s="24" t="s">
        <v>63</v>
      </c>
      <c r="D56" s="17">
        <v>-251.12</v>
      </c>
    </row>
    <row r="57" spans="1:6" x14ac:dyDescent="0.2">
      <c r="A57" s="1"/>
      <c r="B57" s="24" t="s">
        <v>64</v>
      </c>
      <c r="D57" s="17">
        <v>-887.03</v>
      </c>
    </row>
    <row r="58" spans="1:6" x14ac:dyDescent="0.2">
      <c r="A58" s="1"/>
      <c r="B58" s="24" t="s">
        <v>65</v>
      </c>
      <c r="D58" s="17">
        <v>-350.95</v>
      </c>
    </row>
    <row r="59" spans="1:6" x14ac:dyDescent="0.2">
      <c r="A59" s="1"/>
      <c r="B59" s="24" t="s">
        <v>66</v>
      </c>
      <c r="D59" s="29">
        <v>-6</v>
      </c>
    </row>
    <row r="60" spans="1:6" x14ac:dyDescent="0.2">
      <c r="B60" s="14" t="s">
        <v>21</v>
      </c>
      <c r="D60" s="17">
        <f>SUM(D56:D59)</f>
        <v>-1495.1000000000001</v>
      </c>
    </row>
    <row r="62" spans="1:6" x14ac:dyDescent="0.2">
      <c r="A62" s="14" t="s">
        <v>85</v>
      </c>
      <c r="F62" s="26">
        <f>SUM(F50,D53,D60)</f>
        <v>593.89999999999986</v>
      </c>
    </row>
    <row r="63" spans="1:6" ht="13.5" thickBot="1" x14ac:dyDescent="0.25"/>
    <row r="64" spans="1:6" ht="13.5" thickBot="1" x14ac:dyDescent="0.25">
      <c r="A64" s="27" t="s">
        <v>67</v>
      </c>
      <c r="B64" s="28"/>
      <c r="C64" s="28"/>
      <c r="D64" s="28"/>
      <c r="E64" s="28"/>
      <c r="F64" s="15">
        <f>F46+F62</f>
        <v>7905990.4300000006</v>
      </c>
    </row>
    <row r="66" spans="1:6" x14ac:dyDescent="0.2">
      <c r="A66" t="s">
        <v>68</v>
      </c>
      <c r="F66" s="25">
        <f>SUM(E19,E27,E35,E42,D53,D60)</f>
        <v>233247.72</v>
      </c>
    </row>
  </sheetData>
  <mergeCells count="3">
    <mergeCell ref="A1:F3"/>
    <mergeCell ref="A6:F6"/>
    <mergeCell ref="A48:F48"/>
  </mergeCells>
  <pageMargins left="0.7" right="0.7"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B15:B17 B23:B25 B39:B40 B60 B32:B33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tabSelected="1" zoomScale="80" zoomScaleNormal="80" workbookViewId="0">
      <selection activeCell="F9" sqref="F9"/>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86</v>
      </c>
      <c r="F8" s="23">
        <f>Feb!F46</f>
        <v>7905396.5300000003</v>
      </c>
    </row>
    <row r="9" spans="1:6" x14ac:dyDescent="0.2">
      <c r="F9" s="17"/>
    </row>
    <row r="10" spans="1:6" x14ac:dyDescent="0.2">
      <c r="A10" s="1" t="s">
        <v>1</v>
      </c>
      <c r="F10" s="17"/>
    </row>
    <row r="11" spans="1:6" x14ac:dyDescent="0.2">
      <c r="A11" s="2"/>
      <c r="B11" s="10" t="s">
        <v>11</v>
      </c>
      <c r="C11" s="11" t="s">
        <v>12</v>
      </c>
      <c r="D11" s="30" t="s">
        <v>15</v>
      </c>
      <c r="F11" s="17"/>
    </row>
    <row r="12" spans="1:6" x14ac:dyDescent="0.2">
      <c r="A12" s="1"/>
      <c r="B12" t="s">
        <v>2</v>
      </c>
      <c r="D12" s="17">
        <v>9293.32</v>
      </c>
      <c r="F12" s="17"/>
    </row>
    <row r="13" spans="1:6" x14ac:dyDescent="0.2">
      <c r="A13" s="1"/>
      <c r="B13" t="s">
        <v>3</v>
      </c>
      <c r="D13" s="17">
        <v>28.75</v>
      </c>
      <c r="F13" s="17"/>
    </row>
    <row r="14" spans="1:6" x14ac:dyDescent="0.2">
      <c r="A14" s="4"/>
      <c r="F14" s="17"/>
    </row>
    <row r="15" spans="1:6" ht="13.5" thickBot="1" x14ac:dyDescent="0.25">
      <c r="F15" s="17"/>
    </row>
    <row r="16" spans="1:6" ht="13.5" thickBot="1" x14ac:dyDescent="0.25">
      <c r="B16" s="5" t="s">
        <v>4</v>
      </c>
      <c r="C16" s="6"/>
      <c r="D16" s="18"/>
      <c r="E16" s="21">
        <f>+SUM(D12:D15)</f>
        <v>9322.07</v>
      </c>
    </row>
    <row r="17" spans="1:6" x14ac:dyDescent="0.2">
      <c r="F17" s="17"/>
    </row>
    <row r="18" spans="1:6" x14ac:dyDescent="0.2">
      <c r="A18" s="1" t="s">
        <v>5</v>
      </c>
      <c r="F18" s="17"/>
    </row>
    <row r="19" spans="1:6" x14ac:dyDescent="0.2">
      <c r="B19" s="10" t="s">
        <v>11</v>
      </c>
      <c r="C19" s="11" t="s">
        <v>12</v>
      </c>
      <c r="D19" s="30" t="s">
        <v>15</v>
      </c>
      <c r="F19" s="17"/>
    </row>
    <row r="20" spans="1:6" x14ac:dyDescent="0.2">
      <c r="B20" t="s">
        <v>57</v>
      </c>
      <c r="D20" s="17">
        <v>-27196.95</v>
      </c>
      <c r="F20" s="17"/>
    </row>
    <row r="21" spans="1:6" x14ac:dyDescent="0.2">
      <c r="F21" s="17"/>
    </row>
    <row r="22" spans="1:6" x14ac:dyDescent="0.2">
      <c r="F22" s="17"/>
    </row>
    <row r="23" spans="1:6" ht="13.5" thickBot="1" x14ac:dyDescent="0.25">
      <c r="F23" s="17"/>
    </row>
    <row r="24" spans="1:6" ht="13.5" thickBot="1" x14ac:dyDescent="0.25">
      <c r="B24" s="5" t="s">
        <v>6</v>
      </c>
      <c r="C24" s="6"/>
      <c r="D24" s="18"/>
      <c r="E24" s="21">
        <f>+SUM(D20:D23)</f>
        <v>-27196.95</v>
      </c>
    </row>
    <row r="25" spans="1:6" x14ac:dyDescent="0.2">
      <c r="F25" s="17"/>
    </row>
    <row r="26" spans="1:6" x14ac:dyDescent="0.2">
      <c r="A26" s="1" t="s">
        <v>60</v>
      </c>
      <c r="F26" s="17"/>
    </row>
    <row r="27" spans="1:6" x14ac:dyDescent="0.2">
      <c r="A27" s="1"/>
      <c r="B27" s="10" t="s">
        <v>11</v>
      </c>
      <c r="C27" s="11" t="s">
        <v>12</v>
      </c>
      <c r="D27" s="30" t="s">
        <v>15</v>
      </c>
      <c r="F27" s="17"/>
    </row>
    <row r="28" spans="1:6" x14ac:dyDescent="0.2">
      <c r="B28" s="3" t="s">
        <v>9</v>
      </c>
      <c r="D28" s="17">
        <v>-1400</v>
      </c>
      <c r="F28" s="19"/>
    </row>
    <row r="29" spans="1:6" x14ac:dyDescent="0.2">
      <c r="B29" t="s">
        <v>7</v>
      </c>
      <c r="D29" s="17">
        <v>-897.58</v>
      </c>
      <c r="F29" s="19"/>
    </row>
    <row r="30" spans="1:6" x14ac:dyDescent="0.2">
      <c r="F30" s="19"/>
    </row>
    <row r="31" spans="1:6" ht="13.5" thickBot="1" x14ac:dyDescent="0.25">
      <c r="D31"/>
      <c r="F31" s="19"/>
    </row>
    <row r="32" spans="1:6" ht="13.5" thickBot="1" x14ac:dyDescent="0.25">
      <c r="B32" s="5" t="s">
        <v>10</v>
      </c>
      <c r="C32" s="6"/>
      <c r="D32" s="18"/>
      <c r="E32" s="21">
        <f>+SUM(D28:D31)</f>
        <v>-2297.58</v>
      </c>
    </row>
    <row r="33" spans="1:6" x14ac:dyDescent="0.2">
      <c r="B33" s="1"/>
      <c r="F33" s="22"/>
    </row>
    <row r="34" spans="1:6" x14ac:dyDescent="0.2">
      <c r="A34" s="16" t="s">
        <v>61</v>
      </c>
      <c r="B34" s="12"/>
      <c r="F34" s="19"/>
    </row>
    <row r="35" spans="1:6" x14ac:dyDescent="0.2">
      <c r="A35" s="16"/>
      <c r="B35" s="10" t="s">
        <v>11</v>
      </c>
      <c r="C35" s="11" t="s">
        <v>12</v>
      </c>
      <c r="D35" s="30" t="s">
        <v>15</v>
      </c>
      <c r="F35" s="19"/>
    </row>
    <row r="36" spans="1:6" x14ac:dyDescent="0.2">
      <c r="A36" s="16"/>
      <c r="B36" t="s">
        <v>35</v>
      </c>
      <c r="D36" s="17">
        <v>58940.44</v>
      </c>
      <c r="F36" s="19"/>
    </row>
    <row r="37" spans="1:6" x14ac:dyDescent="0.2">
      <c r="A37" s="16"/>
      <c r="B37" t="s">
        <v>37</v>
      </c>
      <c r="D37" s="17">
        <f>-1590.78+6263</f>
        <v>4672.22</v>
      </c>
      <c r="F37" s="19"/>
    </row>
    <row r="38" spans="1:6" ht="13.5" thickBot="1" x14ac:dyDescent="0.25">
      <c r="A38" s="16"/>
      <c r="F38" s="19"/>
    </row>
    <row r="39" spans="1:6" ht="13.5" thickBot="1" x14ac:dyDescent="0.25">
      <c r="A39" s="16"/>
      <c r="B39" s="5" t="s">
        <v>56</v>
      </c>
      <c r="C39" s="6"/>
      <c r="D39" s="18"/>
      <c r="E39" s="21">
        <f>+SUM(D36:D38)</f>
        <v>63612.66</v>
      </c>
      <c r="F39" s="19"/>
    </row>
    <row r="40" spans="1:6" x14ac:dyDescent="0.2">
      <c r="A40" s="16"/>
      <c r="F40" s="19"/>
    </row>
    <row r="41" spans="1:6" x14ac:dyDescent="0.2">
      <c r="A41" s="16" t="s">
        <v>59</v>
      </c>
      <c r="F41" s="23">
        <f>SUM(E16:E39)</f>
        <v>43440.200000000004</v>
      </c>
    </row>
    <row r="42" spans="1:6" x14ac:dyDescent="0.2">
      <c r="F42" s="17"/>
    </row>
    <row r="43" spans="1:6" x14ac:dyDescent="0.2">
      <c r="A43" s="7" t="s">
        <v>87</v>
      </c>
      <c r="B43" s="8"/>
      <c r="C43" s="8"/>
      <c r="D43" s="20"/>
      <c r="E43" s="20"/>
      <c r="F43" s="9">
        <f>SUM(F8:F42)</f>
        <v>7948836.7300000004</v>
      </c>
    </row>
    <row r="44" spans="1:6" ht="13.5" thickBot="1" x14ac:dyDescent="0.25"/>
    <row r="45" spans="1:6" ht="13.5" thickBot="1" x14ac:dyDescent="0.25">
      <c r="A45" s="57" t="s">
        <v>116</v>
      </c>
      <c r="B45" s="58"/>
      <c r="C45" s="58"/>
      <c r="D45" s="58"/>
      <c r="E45" s="58"/>
      <c r="F45" s="59"/>
    </row>
    <row r="47" spans="1:6" x14ac:dyDescent="0.2">
      <c r="A47" s="1" t="str">
        <f>A8</f>
        <v>Balance 03/01/2019</v>
      </c>
      <c r="F47" s="23">
        <f>Feb!F62</f>
        <v>593.89999999999986</v>
      </c>
    </row>
    <row r="49" spans="1:6" x14ac:dyDescent="0.2">
      <c r="A49" s="1" t="s">
        <v>1</v>
      </c>
    </row>
    <row r="50" spans="1:6" x14ac:dyDescent="0.2">
      <c r="A50" s="1"/>
      <c r="B50" s="3" t="s">
        <v>62</v>
      </c>
      <c r="D50" s="17">
        <v>1400</v>
      </c>
    </row>
    <row r="51" spans="1:6" x14ac:dyDescent="0.2">
      <c r="A51" s="1"/>
    </row>
    <row r="52" spans="1:6" x14ac:dyDescent="0.2">
      <c r="A52" s="1" t="s">
        <v>5</v>
      </c>
    </row>
    <row r="53" spans="1:6" x14ac:dyDescent="0.2">
      <c r="A53" s="1"/>
      <c r="B53" s="24" t="s">
        <v>63</v>
      </c>
      <c r="D53" s="17">
        <v>-129.12</v>
      </c>
    </row>
    <row r="54" spans="1:6" x14ac:dyDescent="0.2">
      <c r="A54" s="1"/>
      <c r="B54" s="24" t="s">
        <v>64</v>
      </c>
      <c r="E54" s="17" t="s">
        <v>121</v>
      </c>
    </row>
    <row r="55" spans="1:6" x14ac:dyDescent="0.2">
      <c r="A55" s="1"/>
      <c r="B55" s="24" t="s">
        <v>65</v>
      </c>
    </row>
    <row r="56" spans="1:6" x14ac:dyDescent="0.2">
      <c r="A56" s="1"/>
      <c r="B56" s="24" t="s">
        <v>66</v>
      </c>
      <c r="D56" s="29">
        <v>-6</v>
      </c>
    </row>
    <row r="57" spans="1:6" x14ac:dyDescent="0.2">
      <c r="B57" s="14" t="s">
        <v>21</v>
      </c>
      <c r="D57" s="17">
        <f>SUM(D53:D56)</f>
        <v>-135.12</v>
      </c>
    </row>
    <row r="59" spans="1:6" x14ac:dyDescent="0.2">
      <c r="A59" s="14" t="s">
        <v>88</v>
      </c>
      <c r="F59" s="26">
        <f>SUM(F47,D50,D57)</f>
        <v>1858.7799999999997</v>
      </c>
    </row>
    <row r="60" spans="1:6" ht="13.5" thickBot="1" x14ac:dyDescent="0.25"/>
    <row r="61" spans="1:6" ht="13.5" thickBot="1" x14ac:dyDescent="0.25">
      <c r="A61" s="27" t="s">
        <v>67</v>
      </c>
      <c r="B61" s="28"/>
      <c r="C61" s="28"/>
      <c r="D61" s="28"/>
      <c r="E61" s="28"/>
      <c r="F61" s="15">
        <f>F43+F59</f>
        <v>7950695.5100000007</v>
      </c>
    </row>
    <row r="63" spans="1:6" x14ac:dyDescent="0.2">
      <c r="A63" t="s">
        <v>68</v>
      </c>
      <c r="F63" s="25">
        <f>SUM(E16,E24,E32,E39,D50,D57)</f>
        <v>44705.08</v>
      </c>
    </row>
  </sheetData>
  <mergeCells count="3">
    <mergeCell ref="A1:F3"/>
    <mergeCell ref="A6:F6"/>
    <mergeCell ref="A45:F45"/>
  </mergeCells>
  <pageMargins left="0.7" right="0.7"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B12:B14 B20:B22 B36:B37 B57 B29:B30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topLeftCell="A13" zoomScale="80" zoomScaleNormal="80" workbookViewId="0">
      <selection activeCell="B27" sqref="B27"/>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89</v>
      </c>
      <c r="F8" s="23">
        <f>Mar!F43</f>
        <v>7948836.7300000004</v>
      </c>
    </row>
    <row r="9" spans="1:6" x14ac:dyDescent="0.2">
      <c r="F9" s="17"/>
    </row>
    <row r="10" spans="1:6" x14ac:dyDescent="0.2">
      <c r="A10" s="1" t="s">
        <v>1</v>
      </c>
      <c r="F10" s="17"/>
    </row>
    <row r="11" spans="1:6" x14ac:dyDescent="0.2">
      <c r="A11" s="2"/>
      <c r="B11" s="10" t="s">
        <v>11</v>
      </c>
      <c r="C11" s="11" t="s">
        <v>12</v>
      </c>
      <c r="D11" s="30" t="s">
        <v>15</v>
      </c>
      <c r="F11" s="17"/>
    </row>
    <row r="12" spans="1:6" x14ac:dyDescent="0.2">
      <c r="A12" s="1"/>
      <c r="B12" t="s">
        <v>2</v>
      </c>
      <c r="F12" s="17"/>
    </row>
    <row r="13" spans="1:6" x14ac:dyDescent="0.2">
      <c r="A13" s="1"/>
      <c r="B13" t="s">
        <v>3</v>
      </c>
      <c r="F13" s="17"/>
    </row>
    <row r="14" spans="1:6" x14ac:dyDescent="0.2">
      <c r="A14" s="4"/>
      <c r="F14" s="17"/>
    </row>
    <row r="15" spans="1:6" ht="13.5" thickBot="1" x14ac:dyDescent="0.25">
      <c r="F15" s="17"/>
    </row>
    <row r="16" spans="1:6" ht="13.5" thickBot="1" x14ac:dyDescent="0.25">
      <c r="B16" s="5" t="s">
        <v>4</v>
      </c>
      <c r="C16" s="6"/>
      <c r="D16" s="18"/>
      <c r="E16" s="21">
        <f>+SUM(D12:D15)</f>
        <v>0</v>
      </c>
    </row>
    <row r="17" spans="1:6" x14ac:dyDescent="0.2">
      <c r="F17" s="17"/>
    </row>
    <row r="18" spans="1:6" x14ac:dyDescent="0.2">
      <c r="A18" s="1" t="s">
        <v>5</v>
      </c>
      <c r="F18" s="17"/>
    </row>
    <row r="19" spans="1:6" x14ac:dyDescent="0.2">
      <c r="B19" s="10" t="s">
        <v>11</v>
      </c>
      <c r="C19" s="11" t="s">
        <v>12</v>
      </c>
      <c r="D19" s="30" t="s">
        <v>15</v>
      </c>
      <c r="F19" s="17"/>
    </row>
    <row r="20" spans="1:6" x14ac:dyDescent="0.2">
      <c r="B20" t="s">
        <v>57</v>
      </c>
      <c r="F20" s="17"/>
    </row>
    <row r="21" spans="1:6" x14ac:dyDescent="0.2">
      <c r="F21" s="17"/>
    </row>
    <row r="22" spans="1:6" x14ac:dyDescent="0.2">
      <c r="F22" s="17"/>
    </row>
    <row r="23" spans="1:6" ht="13.5" thickBot="1" x14ac:dyDescent="0.25">
      <c r="F23" s="17"/>
    </row>
    <row r="24" spans="1:6" ht="13.5" thickBot="1" x14ac:dyDescent="0.25">
      <c r="B24" s="5" t="s">
        <v>6</v>
      </c>
      <c r="C24" s="6"/>
      <c r="D24" s="18"/>
      <c r="E24" s="21">
        <f>+SUM(D20:D23)</f>
        <v>0</v>
      </c>
    </row>
    <row r="25" spans="1:6" x14ac:dyDescent="0.2">
      <c r="F25" s="17"/>
    </row>
    <row r="26" spans="1:6" x14ac:dyDescent="0.2">
      <c r="A26" s="1" t="s">
        <v>60</v>
      </c>
      <c r="F26" s="17"/>
    </row>
    <row r="27" spans="1:6" x14ac:dyDescent="0.2">
      <c r="A27" s="1"/>
      <c r="B27" s="10" t="s">
        <v>11</v>
      </c>
      <c r="C27" s="11" t="s">
        <v>12</v>
      </c>
      <c r="D27" s="30" t="s">
        <v>15</v>
      </c>
      <c r="F27" s="17"/>
    </row>
    <row r="28" spans="1:6" x14ac:dyDescent="0.2">
      <c r="B28" s="3" t="s">
        <v>9</v>
      </c>
      <c r="F28" s="19"/>
    </row>
    <row r="29" spans="1:6" x14ac:dyDescent="0.2">
      <c r="B29" t="s">
        <v>7</v>
      </c>
      <c r="F29" s="19"/>
    </row>
    <row r="30" spans="1:6" x14ac:dyDescent="0.2">
      <c r="F30" s="19"/>
    </row>
    <row r="31" spans="1:6" ht="13.5" thickBot="1" x14ac:dyDescent="0.25">
      <c r="D31"/>
      <c r="F31" s="19"/>
    </row>
    <row r="32" spans="1:6" ht="13.5" thickBot="1" x14ac:dyDescent="0.25">
      <c r="B32" s="5" t="s">
        <v>10</v>
      </c>
      <c r="C32" s="6"/>
      <c r="D32" s="18"/>
      <c r="E32" s="21">
        <f>+SUM(D28:D31)</f>
        <v>0</v>
      </c>
    </row>
    <row r="33" spans="1:6" x14ac:dyDescent="0.2">
      <c r="B33" s="1"/>
      <c r="F33" s="22"/>
    </row>
    <row r="34" spans="1:6" x14ac:dyDescent="0.2">
      <c r="A34" s="16" t="s">
        <v>61</v>
      </c>
      <c r="B34" s="12"/>
      <c r="F34" s="19"/>
    </row>
    <row r="35" spans="1:6" x14ac:dyDescent="0.2">
      <c r="A35" s="16"/>
      <c r="B35" s="10" t="s">
        <v>11</v>
      </c>
      <c r="C35" s="11" t="s">
        <v>12</v>
      </c>
      <c r="D35" s="30" t="s">
        <v>15</v>
      </c>
      <c r="F35" s="19"/>
    </row>
    <row r="36" spans="1:6" x14ac:dyDescent="0.2">
      <c r="A36" s="16"/>
      <c r="B36" t="s">
        <v>35</v>
      </c>
      <c r="F36" s="19"/>
    </row>
    <row r="37" spans="1:6" x14ac:dyDescent="0.2">
      <c r="A37" s="16"/>
      <c r="B37" t="s">
        <v>37</v>
      </c>
      <c r="F37" s="19"/>
    </row>
    <row r="38" spans="1:6" ht="13.5" thickBot="1" x14ac:dyDescent="0.25">
      <c r="A38" s="16"/>
      <c r="F38" s="19"/>
    </row>
    <row r="39" spans="1:6" ht="13.5" thickBot="1" x14ac:dyDescent="0.25">
      <c r="A39" s="16"/>
      <c r="B39" s="5" t="s">
        <v>56</v>
      </c>
      <c r="C39" s="6"/>
      <c r="D39" s="18"/>
      <c r="E39" s="21">
        <f>+SUM(D36:D38)</f>
        <v>0</v>
      </c>
      <c r="F39" s="19"/>
    </row>
    <row r="40" spans="1:6" x14ac:dyDescent="0.2">
      <c r="A40" s="16"/>
      <c r="F40" s="19"/>
    </row>
    <row r="41" spans="1:6" x14ac:dyDescent="0.2">
      <c r="A41" s="16" t="s">
        <v>59</v>
      </c>
      <c r="F41" s="23">
        <f>SUM(E16:E39)</f>
        <v>0</v>
      </c>
    </row>
    <row r="42" spans="1:6" x14ac:dyDescent="0.2">
      <c r="F42" s="17"/>
    </row>
    <row r="43" spans="1:6" x14ac:dyDescent="0.2">
      <c r="A43" s="7" t="s">
        <v>90</v>
      </c>
      <c r="B43" s="8"/>
      <c r="C43" s="8"/>
      <c r="D43" s="20"/>
      <c r="E43" s="20"/>
      <c r="F43" s="9">
        <f>SUM(F8:F42)</f>
        <v>7948836.7300000004</v>
      </c>
    </row>
    <row r="44" spans="1:6" ht="13.5" thickBot="1" x14ac:dyDescent="0.25"/>
    <row r="45" spans="1:6" ht="13.5" thickBot="1" x14ac:dyDescent="0.25">
      <c r="A45" s="57" t="s">
        <v>116</v>
      </c>
      <c r="B45" s="58"/>
      <c r="C45" s="58"/>
      <c r="D45" s="58"/>
      <c r="E45" s="58"/>
      <c r="F45" s="59"/>
    </row>
    <row r="47" spans="1:6" x14ac:dyDescent="0.2">
      <c r="A47" s="1" t="str">
        <f>A8</f>
        <v>Balance 04/01/2019</v>
      </c>
      <c r="F47" s="23">
        <f>Mar!F59</f>
        <v>1858.7799999999997</v>
      </c>
    </row>
    <row r="49" spans="1:6" x14ac:dyDescent="0.2">
      <c r="A49" s="1" t="s">
        <v>1</v>
      </c>
    </row>
    <row r="50" spans="1:6" x14ac:dyDescent="0.2">
      <c r="A50" s="1"/>
      <c r="B50" s="3" t="s">
        <v>62</v>
      </c>
    </row>
    <row r="51" spans="1:6" x14ac:dyDescent="0.2">
      <c r="A51" s="1"/>
    </row>
    <row r="52" spans="1:6" x14ac:dyDescent="0.2">
      <c r="A52" s="1" t="s">
        <v>5</v>
      </c>
    </row>
    <row r="53" spans="1:6" x14ac:dyDescent="0.2">
      <c r="A53" s="1"/>
      <c r="B53" s="24" t="s">
        <v>63</v>
      </c>
    </row>
    <row r="54" spans="1:6" x14ac:dyDescent="0.2">
      <c r="A54" s="1"/>
      <c r="B54" s="24" t="s">
        <v>64</v>
      </c>
    </row>
    <row r="55" spans="1:6" x14ac:dyDescent="0.2">
      <c r="A55" s="1"/>
      <c r="B55" s="24" t="s">
        <v>65</v>
      </c>
    </row>
    <row r="56" spans="1:6" x14ac:dyDescent="0.2">
      <c r="A56" s="1"/>
      <c r="B56" s="24" t="s">
        <v>66</v>
      </c>
      <c r="D56" s="29"/>
    </row>
    <row r="57" spans="1:6" x14ac:dyDescent="0.2">
      <c r="B57" s="14" t="s">
        <v>21</v>
      </c>
      <c r="D57" s="17">
        <f>SUM(D53:D56)</f>
        <v>0</v>
      </c>
    </row>
    <row r="59" spans="1:6" x14ac:dyDescent="0.2">
      <c r="A59" s="14" t="s">
        <v>91</v>
      </c>
      <c r="F59" s="26">
        <f>SUM(F47,D50,D57)</f>
        <v>1858.7799999999997</v>
      </c>
    </row>
    <row r="60" spans="1:6" ht="13.5" thickBot="1" x14ac:dyDescent="0.25"/>
    <row r="61" spans="1:6" ht="13.5" thickBot="1" x14ac:dyDescent="0.25">
      <c r="A61" s="27" t="s">
        <v>67</v>
      </c>
      <c r="B61" s="28"/>
      <c r="C61" s="28"/>
      <c r="D61" s="28"/>
      <c r="E61" s="28"/>
      <c r="F61" s="15">
        <f>F43+F59</f>
        <v>7950695.5100000007</v>
      </c>
    </row>
    <row r="63" spans="1:6" x14ac:dyDescent="0.2">
      <c r="A63" t="s">
        <v>68</v>
      </c>
      <c r="F63" s="25">
        <f>SUM(E16,E24,E32,E39,D50,D57)</f>
        <v>0</v>
      </c>
    </row>
  </sheetData>
  <mergeCells count="3">
    <mergeCell ref="A1:F3"/>
    <mergeCell ref="A6:F6"/>
    <mergeCell ref="A45:F45"/>
  </mergeCells>
  <pageMargins left="0.7" right="0.7"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B12:B14 B20:B22 B36:B37 B57 B29:B30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topLeftCell="A10" zoomScale="80" zoomScaleNormal="80" workbookViewId="0">
      <selection activeCell="A45" sqref="A45:F45"/>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92</v>
      </c>
      <c r="F8" s="23">
        <f>Apr!F43</f>
        <v>7948836.7300000004</v>
      </c>
    </row>
    <row r="9" spans="1:6" x14ac:dyDescent="0.2">
      <c r="F9" s="17"/>
    </row>
    <row r="10" spans="1:6" x14ac:dyDescent="0.2">
      <c r="A10" s="1" t="s">
        <v>1</v>
      </c>
      <c r="F10" s="17"/>
    </row>
    <row r="11" spans="1:6" x14ac:dyDescent="0.2">
      <c r="A11" s="2"/>
      <c r="B11" s="10" t="s">
        <v>11</v>
      </c>
      <c r="C11" s="11" t="s">
        <v>12</v>
      </c>
      <c r="D11" s="30" t="s">
        <v>15</v>
      </c>
      <c r="F11" s="17"/>
    </row>
    <row r="12" spans="1:6" x14ac:dyDescent="0.2">
      <c r="A12" s="1"/>
      <c r="B12" t="s">
        <v>2</v>
      </c>
      <c r="F12" s="17"/>
    </row>
    <row r="13" spans="1:6" x14ac:dyDescent="0.2">
      <c r="A13" s="1"/>
      <c r="B13" t="s">
        <v>3</v>
      </c>
      <c r="F13" s="17"/>
    </row>
    <row r="14" spans="1:6" x14ac:dyDescent="0.2">
      <c r="A14" s="4"/>
      <c r="F14" s="17"/>
    </row>
    <row r="15" spans="1:6" ht="13.5" thickBot="1" x14ac:dyDescent="0.25">
      <c r="F15" s="17"/>
    </row>
    <row r="16" spans="1:6" ht="13.5" thickBot="1" x14ac:dyDescent="0.25">
      <c r="B16" s="5" t="s">
        <v>4</v>
      </c>
      <c r="C16" s="6"/>
      <c r="D16" s="18"/>
      <c r="E16" s="21">
        <f>+SUM(D12:D15)</f>
        <v>0</v>
      </c>
    </row>
    <row r="17" spans="1:6" x14ac:dyDescent="0.2">
      <c r="F17" s="17"/>
    </row>
    <row r="18" spans="1:6" x14ac:dyDescent="0.2">
      <c r="A18" s="1" t="s">
        <v>5</v>
      </c>
      <c r="F18" s="17"/>
    </row>
    <row r="19" spans="1:6" x14ac:dyDescent="0.2">
      <c r="B19" s="10" t="s">
        <v>11</v>
      </c>
      <c r="C19" s="11" t="s">
        <v>12</v>
      </c>
      <c r="D19" s="30" t="s">
        <v>15</v>
      </c>
      <c r="F19" s="17"/>
    </row>
    <row r="20" spans="1:6" x14ac:dyDescent="0.2">
      <c r="B20" t="s">
        <v>57</v>
      </c>
      <c r="F20" s="17"/>
    </row>
    <row r="21" spans="1:6" x14ac:dyDescent="0.2">
      <c r="F21" s="17"/>
    </row>
    <row r="22" spans="1:6" x14ac:dyDescent="0.2">
      <c r="F22" s="17"/>
    </row>
    <row r="23" spans="1:6" ht="13.5" thickBot="1" x14ac:dyDescent="0.25">
      <c r="F23" s="17"/>
    </row>
    <row r="24" spans="1:6" ht="13.5" thickBot="1" x14ac:dyDescent="0.25">
      <c r="B24" s="5" t="s">
        <v>6</v>
      </c>
      <c r="C24" s="6"/>
      <c r="D24" s="18"/>
      <c r="E24" s="21">
        <f>+SUM(D20:D23)</f>
        <v>0</v>
      </c>
    </row>
    <row r="25" spans="1:6" x14ac:dyDescent="0.2">
      <c r="F25" s="17"/>
    </row>
    <row r="26" spans="1:6" x14ac:dyDescent="0.2">
      <c r="A26" s="1" t="s">
        <v>60</v>
      </c>
      <c r="F26" s="17"/>
    </row>
    <row r="27" spans="1:6" x14ac:dyDescent="0.2">
      <c r="A27" s="1"/>
      <c r="B27" s="10" t="s">
        <v>11</v>
      </c>
      <c r="C27" s="11" t="s">
        <v>12</v>
      </c>
      <c r="D27" s="30" t="s">
        <v>15</v>
      </c>
      <c r="F27" s="17"/>
    </row>
    <row r="28" spans="1:6" x14ac:dyDescent="0.2">
      <c r="B28" s="3" t="s">
        <v>9</v>
      </c>
      <c r="F28" s="19"/>
    </row>
    <row r="29" spans="1:6" x14ac:dyDescent="0.2">
      <c r="B29" t="s">
        <v>7</v>
      </c>
      <c r="F29" s="19"/>
    </row>
    <row r="30" spans="1:6" x14ac:dyDescent="0.2">
      <c r="F30" s="19"/>
    </row>
    <row r="31" spans="1:6" ht="13.5" thickBot="1" x14ac:dyDescent="0.25">
      <c r="D31"/>
      <c r="F31" s="19"/>
    </row>
    <row r="32" spans="1:6" ht="13.5" thickBot="1" x14ac:dyDescent="0.25">
      <c r="B32" s="5" t="s">
        <v>10</v>
      </c>
      <c r="C32" s="6"/>
      <c r="D32" s="18"/>
      <c r="E32" s="21">
        <f>+SUM(D28:D31)</f>
        <v>0</v>
      </c>
    </row>
    <row r="33" spans="1:6" x14ac:dyDescent="0.2">
      <c r="B33" s="1"/>
      <c r="F33" s="22"/>
    </row>
    <row r="34" spans="1:6" x14ac:dyDescent="0.2">
      <c r="A34" s="16" t="s">
        <v>61</v>
      </c>
      <c r="B34" s="12"/>
      <c r="F34" s="19"/>
    </row>
    <row r="35" spans="1:6" x14ac:dyDescent="0.2">
      <c r="A35" s="16"/>
      <c r="B35" s="10" t="s">
        <v>11</v>
      </c>
      <c r="C35" s="11" t="s">
        <v>12</v>
      </c>
      <c r="D35" s="30" t="s">
        <v>15</v>
      </c>
      <c r="F35" s="19"/>
    </row>
    <row r="36" spans="1:6" x14ac:dyDescent="0.2">
      <c r="A36" s="16"/>
      <c r="B36" t="s">
        <v>35</v>
      </c>
      <c r="F36" s="19"/>
    </row>
    <row r="37" spans="1:6" x14ac:dyDescent="0.2">
      <c r="A37" s="16"/>
      <c r="B37" t="s">
        <v>37</v>
      </c>
      <c r="F37" s="19"/>
    </row>
    <row r="38" spans="1:6" ht="13.5" thickBot="1" x14ac:dyDescent="0.25">
      <c r="A38" s="16"/>
      <c r="F38" s="19"/>
    </row>
    <row r="39" spans="1:6" ht="13.5" thickBot="1" x14ac:dyDescent="0.25">
      <c r="A39" s="16"/>
      <c r="B39" s="5" t="s">
        <v>56</v>
      </c>
      <c r="C39" s="6"/>
      <c r="D39" s="18"/>
      <c r="E39" s="21">
        <f>+SUM(D36:D38)</f>
        <v>0</v>
      </c>
      <c r="F39" s="19"/>
    </row>
    <row r="40" spans="1:6" x14ac:dyDescent="0.2">
      <c r="A40" s="16"/>
      <c r="F40" s="19"/>
    </row>
    <row r="41" spans="1:6" x14ac:dyDescent="0.2">
      <c r="A41" s="16" t="s">
        <v>59</v>
      </c>
      <c r="F41" s="23">
        <f>SUM(E16:E39)</f>
        <v>0</v>
      </c>
    </row>
    <row r="42" spans="1:6" x14ac:dyDescent="0.2">
      <c r="F42" s="17"/>
    </row>
    <row r="43" spans="1:6" x14ac:dyDescent="0.2">
      <c r="A43" s="7" t="s">
        <v>93</v>
      </c>
      <c r="B43" s="8"/>
      <c r="C43" s="8"/>
      <c r="D43" s="20"/>
      <c r="E43" s="20"/>
      <c r="F43" s="9">
        <f>SUM(F8:F42)</f>
        <v>7948836.7300000004</v>
      </c>
    </row>
    <row r="44" spans="1:6" ht="13.5" thickBot="1" x14ac:dyDescent="0.25"/>
    <row r="45" spans="1:6" ht="13.5" thickBot="1" x14ac:dyDescent="0.25">
      <c r="A45" s="57" t="s">
        <v>116</v>
      </c>
      <c r="B45" s="58"/>
      <c r="C45" s="58"/>
      <c r="D45" s="58"/>
      <c r="E45" s="58"/>
      <c r="F45" s="59"/>
    </row>
    <row r="47" spans="1:6" x14ac:dyDescent="0.2">
      <c r="A47" s="1" t="str">
        <f>A8</f>
        <v>Balance 05/01/2019</v>
      </c>
      <c r="F47" s="23">
        <f>Apr!F59</f>
        <v>1858.7799999999997</v>
      </c>
    </row>
    <row r="49" spans="1:6" x14ac:dyDescent="0.2">
      <c r="A49" s="1" t="s">
        <v>1</v>
      </c>
    </row>
    <row r="50" spans="1:6" x14ac:dyDescent="0.2">
      <c r="A50" s="1"/>
      <c r="B50" s="3" t="s">
        <v>62</v>
      </c>
    </row>
    <row r="51" spans="1:6" x14ac:dyDescent="0.2">
      <c r="A51" s="1"/>
    </row>
    <row r="52" spans="1:6" x14ac:dyDescent="0.2">
      <c r="A52" s="1" t="s">
        <v>5</v>
      </c>
    </row>
    <row r="53" spans="1:6" x14ac:dyDescent="0.2">
      <c r="A53" s="1"/>
      <c r="B53" s="24" t="s">
        <v>63</v>
      </c>
    </row>
    <row r="54" spans="1:6" x14ac:dyDescent="0.2">
      <c r="A54" s="1"/>
      <c r="B54" s="24" t="s">
        <v>64</v>
      </c>
    </row>
    <row r="55" spans="1:6" x14ac:dyDescent="0.2">
      <c r="A55" s="1"/>
      <c r="B55" s="24" t="s">
        <v>65</v>
      </c>
    </row>
    <row r="56" spans="1:6" x14ac:dyDescent="0.2">
      <c r="A56" s="1"/>
      <c r="B56" s="24" t="s">
        <v>66</v>
      </c>
      <c r="D56" s="29"/>
    </row>
    <row r="57" spans="1:6" x14ac:dyDescent="0.2">
      <c r="B57" s="14" t="s">
        <v>21</v>
      </c>
      <c r="D57" s="17">
        <f>SUM(D53:D56)</f>
        <v>0</v>
      </c>
    </row>
    <row r="59" spans="1:6" x14ac:dyDescent="0.2">
      <c r="A59" s="14" t="s">
        <v>94</v>
      </c>
      <c r="F59" s="26">
        <f>SUM(F47,D50,D57)</f>
        <v>1858.7799999999997</v>
      </c>
    </row>
    <row r="60" spans="1:6" ht="13.5" thickBot="1" x14ac:dyDescent="0.25"/>
    <row r="61" spans="1:6" ht="13.5" thickBot="1" x14ac:dyDescent="0.25">
      <c r="A61" s="27" t="s">
        <v>67</v>
      </c>
      <c r="B61" s="28"/>
      <c r="C61" s="28"/>
      <c r="D61" s="28"/>
      <c r="E61" s="28"/>
      <c r="F61" s="15">
        <f>F43+F59</f>
        <v>7950695.5100000007</v>
      </c>
    </row>
    <row r="63" spans="1:6" x14ac:dyDescent="0.2">
      <c r="A63" t="s">
        <v>68</v>
      </c>
      <c r="F63" s="25">
        <f>SUM(E16,E24,E32,E39,D50,D57)</f>
        <v>0</v>
      </c>
    </row>
  </sheetData>
  <mergeCells count="3">
    <mergeCell ref="A1:F3"/>
    <mergeCell ref="A6:F6"/>
    <mergeCell ref="A45:F45"/>
  </mergeCells>
  <pageMargins left="0.7" right="0.7"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B12:B14 B20:B22 B36:B37 B57 B29:B30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topLeftCell="A13" zoomScale="80" zoomScaleNormal="80" workbookViewId="0">
      <selection activeCell="A45" sqref="A45:F45"/>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95</v>
      </c>
      <c r="F8" s="23">
        <f>May!F43</f>
        <v>7948836.7300000004</v>
      </c>
    </row>
    <row r="9" spans="1:6" x14ac:dyDescent="0.2">
      <c r="F9" s="17"/>
    </row>
    <row r="10" spans="1:6" x14ac:dyDescent="0.2">
      <c r="A10" s="1" t="s">
        <v>1</v>
      </c>
      <c r="F10" s="17"/>
    </row>
    <row r="11" spans="1:6" x14ac:dyDescent="0.2">
      <c r="A11" s="2"/>
      <c r="B11" s="10" t="s">
        <v>11</v>
      </c>
      <c r="C11" s="11" t="s">
        <v>12</v>
      </c>
      <c r="D11" s="30" t="s">
        <v>15</v>
      </c>
      <c r="F11" s="17"/>
    </row>
    <row r="12" spans="1:6" x14ac:dyDescent="0.2">
      <c r="A12" s="1"/>
      <c r="B12" t="s">
        <v>2</v>
      </c>
      <c r="F12" s="17"/>
    </row>
    <row r="13" spans="1:6" x14ac:dyDescent="0.2">
      <c r="A13" s="1"/>
      <c r="B13" t="s">
        <v>3</v>
      </c>
      <c r="F13" s="17"/>
    </row>
    <row r="14" spans="1:6" x14ac:dyDescent="0.2">
      <c r="A14" s="4"/>
      <c r="F14" s="17"/>
    </row>
    <row r="15" spans="1:6" ht="13.5" thickBot="1" x14ac:dyDescent="0.25">
      <c r="F15" s="17"/>
    </row>
    <row r="16" spans="1:6" ht="13.5" thickBot="1" x14ac:dyDescent="0.25">
      <c r="B16" s="5" t="s">
        <v>4</v>
      </c>
      <c r="C16" s="6"/>
      <c r="D16" s="18"/>
      <c r="E16" s="21">
        <f>+SUM(D12:D15)</f>
        <v>0</v>
      </c>
    </row>
    <row r="17" spans="1:6" x14ac:dyDescent="0.2">
      <c r="F17" s="17"/>
    </row>
    <row r="18" spans="1:6" x14ac:dyDescent="0.2">
      <c r="A18" s="1" t="s">
        <v>5</v>
      </c>
      <c r="F18" s="17"/>
    </row>
    <row r="19" spans="1:6" x14ac:dyDescent="0.2">
      <c r="B19" s="10" t="s">
        <v>11</v>
      </c>
      <c r="C19" s="11" t="s">
        <v>12</v>
      </c>
      <c r="D19" s="30" t="s">
        <v>15</v>
      </c>
      <c r="F19" s="17"/>
    </row>
    <row r="20" spans="1:6" x14ac:dyDescent="0.2">
      <c r="B20" t="s">
        <v>57</v>
      </c>
      <c r="F20" s="17"/>
    </row>
    <row r="21" spans="1:6" x14ac:dyDescent="0.2">
      <c r="F21" s="17"/>
    </row>
    <row r="22" spans="1:6" x14ac:dyDescent="0.2">
      <c r="F22" s="17"/>
    </row>
    <row r="23" spans="1:6" ht="13.5" thickBot="1" x14ac:dyDescent="0.25">
      <c r="F23" s="17"/>
    </row>
    <row r="24" spans="1:6" ht="13.5" thickBot="1" x14ac:dyDescent="0.25">
      <c r="B24" s="5" t="s">
        <v>6</v>
      </c>
      <c r="C24" s="6"/>
      <c r="D24" s="18"/>
      <c r="E24" s="21">
        <f>+SUM(D20:D23)</f>
        <v>0</v>
      </c>
    </row>
    <row r="25" spans="1:6" x14ac:dyDescent="0.2">
      <c r="F25" s="17"/>
    </row>
    <row r="26" spans="1:6" x14ac:dyDescent="0.2">
      <c r="A26" s="1" t="s">
        <v>60</v>
      </c>
      <c r="F26" s="17"/>
    </row>
    <row r="27" spans="1:6" x14ac:dyDescent="0.2">
      <c r="A27" s="1"/>
      <c r="B27" s="10" t="s">
        <v>11</v>
      </c>
      <c r="C27" s="11" t="s">
        <v>12</v>
      </c>
      <c r="D27" s="30" t="s">
        <v>15</v>
      </c>
      <c r="F27" s="17"/>
    </row>
    <row r="28" spans="1:6" x14ac:dyDescent="0.2">
      <c r="B28" s="3" t="s">
        <v>9</v>
      </c>
      <c r="F28" s="19"/>
    </row>
    <row r="29" spans="1:6" x14ac:dyDescent="0.2">
      <c r="B29" t="s">
        <v>7</v>
      </c>
      <c r="F29" s="19"/>
    </row>
    <row r="30" spans="1:6" x14ac:dyDescent="0.2">
      <c r="F30" s="19"/>
    </row>
    <row r="31" spans="1:6" ht="13.5" thickBot="1" x14ac:dyDescent="0.25">
      <c r="D31"/>
      <c r="F31" s="19"/>
    </row>
    <row r="32" spans="1:6" ht="13.5" thickBot="1" x14ac:dyDescent="0.25">
      <c r="B32" s="5" t="s">
        <v>10</v>
      </c>
      <c r="C32" s="6"/>
      <c r="D32" s="18"/>
      <c r="E32" s="21">
        <f>+SUM(D28:D31)</f>
        <v>0</v>
      </c>
    </row>
    <row r="33" spans="1:6" x14ac:dyDescent="0.2">
      <c r="B33" s="1"/>
      <c r="F33" s="22"/>
    </row>
    <row r="34" spans="1:6" x14ac:dyDescent="0.2">
      <c r="A34" s="16" t="s">
        <v>61</v>
      </c>
      <c r="B34" s="12"/>
      <c r="F34" s="19"/>
    </row>
    <row r="35" spans="1:6" x14ac:dyDescent="0.2">
      <c r="A35" s="16"/>
      <c r="B35" s="10" t="s">
        <v>11</v>
      </c>
      <c r="C35" s="11" t="s">
        <v>12</v>
      </c>
      <c r="D35" s="30" t="s">
        <v>15</v>
      </c>
      <c r="F35" s="19"/>
    </row>
    <row r="36" spans="1:6" x14ac:dyDescent="0.2">
      <c r="A36" s="16"/>
      <c r="B36" t="s">
        <v>35</v>
      </c>
      <c r="F36" s="19"/>
    </row>
    <row r="37" spans="1:6" x14ac:dyDescent="0.2">
      <c r="A37" s="16"/>
      <c r="B37" t="s">
        <v>37</v>
      </c>
      <c r="F37" s="19"/>
    </row>
    <row r="38" spans="1:6" ht="13.5" thickBot="1" x14ac:dyDescent="0.25">
      <c r="A38" s="16"/>
      <c r="F38" s="19"/>
    </row>
    <row r="39" spans="1:6" ht="13.5" thickBot="1" x14ac:dyDescent="0.25">
      <c r="A39" s="16"/>
      <c r="B39" s="5" t="s">
        <v>56</v>
      </c>
      <c r="C39" s="6"/>
      <c r="D39" s="18"/>
      <c r="E39" s="21">
        <f>+SUM(D36:D38)</f>
        <v>0</v>
      </c>
      <c r="F39" s="19"/>
    </row>
    <row r="40" spans="1:6" x14ac:dyDescent="0.2">
      <c r="A40" s="16"/>
      <c r="F40" s="19"/>
    </row>
    <row r="41" spans="1:6" x14ac:dyDescent="0.2">
      <c r="A41" s="16" t="s">
        <v>59</v>
      </c>
      <c r="F41" s="23">
        <f>SUM(E16:E39)</f>
        <v>0</v>
      </c>
    </row>
    <row r="42" spans="1:6" x14ac:dyDescent="0.2">
      <c r="F42" s="17"/>
    </row>
    <row r="43" spans="1:6" x14ac:dyDescent="0.2">
      <c r="A43" s="7" t="s">
        <v>96</v>
      </c>
      <c r="B43" s="8"/>
      <c r="C43" s="8"/>
      <c r="D43" s="20"/>
      <c r="E43" s="20"/>
      <c r="F43" s="9">
        <f>SUM(F8:F42)</f>
        <v>7948836.7300000004</v>
      </c>
    </row>
    <row r="44" spans="1:6" ht="13.5" thickBot="1" x14ac:dyDescent="0.25"/>
    <row r="45" spans="1:6" ht="13.5" thickBot="1" x14ac:dyDescent="0.25">
      <c r="A45" s="57" t="s">
        <v>116</v>
      </c>
      <c r="B45" s="58"/>
      <c r="C45" s="58"/>
      <c r="D45" s="58"/>
      <c r="E45" s="58"/>
      <c r="F45" s="59"/>
    </row>
    <row r="47" spans="1:6" x14ac:dyDescent="0.2">
      <c r="A47" s="1" t="str">
        <f>A8</f>
        <v>Balance 06/01/2019</v>
      </c>
      <c r="F47" s="23">
        <f>May!F59</f>
        <v>1858.7799999999997</v>
      </c>
    </row>
    <row r="49" spans="1:6" x14ac:dyDescent="0.2">
      <c r="A49" s="1" t="s">
        <v>1</v>
      </c>
    </row>
    <row r="50" spans="1:6" x14ac:dyDescent="0.2">
      <c r="A50" s="1"/>
      <c r="B50" s="3" t="s">
        <v>62</v>
      </c>
    </row>
    <row r="51" spans="1:6" x14ac:dyDescent="0.2">
      <c r="A51" s="1"/>
    </row>
    <row r="52" spans="1:6" x14ac:dyDescent="0.2">
      <c r="A52" s="1" t="s">
        <v>5</v>
      </c>
    </row>
    <row r="53" spans="1:6" x14ac:dyDescent="0.2">
      <c r="A53" s="1"/>
      <c r="B53" s="24" t="s">
        <v>63</v>
      </c>
    </row>
    <row r="54" spans="1:6" x14ac:dyDescent="0.2">
      <c r="A54" s="1"/>
      <c r="B54" s="24" t="s">
        <v>64</v>
      </c>
    </row>
    <row r="55" spans="1:6" x14ac:dyDescent="0.2">
      <c r="A55" s="1"/>
      <c r="B55" s="24" t="s">
        <v>65</v>
      </c>
    </row>
    <row r="56" spans="1:6" x14ac:dyDescent="0.2">
      <c r="A56" s="1"/>
      <c r="B56" s="24" t="s">
        <v>66</v>
      </c>
      <c r="D56" s="29"/>
    </row>
    <row r="57" spans="1:6" x14ac:dyDescent="0.2">
      <c r="B57" s="14" t="s">
        <v>21</v>
      </c>
      <c r="D57" s="17">
        <f>SUM(D53:D56)</f>
        <v>0</v>
      </c>
    </row>
    <row r="59" spans="1:6" x14ac:dyDescent="0.2">
      <c r="A59" s="14" t="s">
        <v>97</v>
      </c>
      <c r="F59" s="26">
        <f>SUM(F47,D50,D57)</f>
        <v>1858.7799999999997</v>
      </c>
    </row>
    <row r="60" spans="1:6" ht="13.5" thickBot="1" x14ac:dyDescent="0.25"/>
    <row r="61" spans="1:6" ht="13.5" thickBot="1" x14ac:dyDescent="0.25">
      <c r="A61" s="27" t="s">
        <v>67</v>
      </c>
      <c r="B61" s="28"/>
      <c r="C61" s="28"/>
      <c r="D61" s="28"/>
      <c r="E61" s="28"/>
      <c r="F61" s="15">
        <f>F43+F59</f>
        <v>7950695.5100000007</v>
      </c>
    </row>
    <row r="63" spans="1:6" x14ac:dyDescent="0.2">
      <c r="A63" t="s">
        <v>68</v>
      </c>
      <c r="F63" s="25">
        <f>SUM(E16,E24,E32,E39,D50,D57)</f>
        <v>0</v>
      </c>
    </row>
  </sheetData>
  <mergeCells count="3">
    <mergeCell ref="A1:F3"/>
    <mergeCell ref="A6:F6"/>
    <mergeCell ref="A45:F45"/>
  </mergeCells>
  <pageMargins left="0.7" right="0.7"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B12:B14 B20:B22 B36:B37 B57 B29:B30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topLeftCell="A16" zoomScale="80" zoomScaleNormal="80" workbookViewId="0">
      <selection activeCell="A45" sqref="A45:F45"/>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98</v>
      </c>
      <c r="F8" s="23">
        <f>Jun!F43</f>
        <v>7948836.7300000004</v>
      </c>
    </row>
    <row r="9" spans="1:6" x14ac:dyDescent="0.2">
      <c r="F9" s="17"/>
    </row>
    <row r="10" spans="1:6" x14ac:dyDescent="0.2">
      <c r="A10" s="1" t="s">
        <v>1</v>
      </c>
      <c r="F10" s="17"/>
    </row>
    <row r="11" spans="1:6" x14ac:dyDescent="0.2">
      <c r="A11" s="2"/>
      <c r="B11" s="10" t="s">
        <v>11</v>
      </c>
      <c r="C11" s="11" t="s">
        <v>12</v>
      </c>
      <c r="D11" s="30" t="s">
        <v>15</v>
      </c>
      <c r="F11" s="17"/>
    </row>
    <row r="12" spans="1:6" x14ac:dyDescent="0.2">
      <c r="A12" s="1"/>
      <c r="B12" t="s">
        <v>2</v>
      </c>
      <c r="F12" s="17"/>
    </row>
    <row r="13" spans="1:6" x14ac:dyDescent="0.2">
      <c r="A13" s="1"/>
      <c r="B13" t="s">
        <v>3</v>
      </c>
      <c r="F13" s="17"/>
    </row>
    <row r="14" spans="1:6" x14ac:dyDescent="0.2">
      <c r="A14" s="4"/>
      <c r="F14" s="17"/>
    </row>
    <row r="15" spans="1:6" ht="13.5" thickBot="1" x14ac:dyDescent="0.25">
      <c r="F15" s="17"/>
    </row>
    <row r="16" spans="1:6" ht="13.5" thickBot="1" x14ac:dyDescent="0.25">
      <c r="B16" s="5" t="s">
        <v>4</v>
      </c>
      <c r="C16" s="6"/>
      <c r="D16" s="18"/>
      <c r="E16" s="21">
        <f>+SUM(D12:D15)</f>
        <v>0</v>
      </c>
    </row>
    <row r="17" spans="1:6" x14ac:dyDescent="0.2">
      <c r="F17" s="17"/>
    </row>
    <row r="18" spans="1:6" x14ac:dyDescent="0.2">
      <c r="A18" s="1" t="s">
        <v>5</v>
      </c>
      <c r="F18" s="17"/>
    </row>
    <row r="19" spans="1:6" x14ac:dyDescent="0.2">
      <c r="B19" s="10" t="s">
        <v>11</v>
      </c>
      <c r="C19" s="11" t="s">
        <v>12</v>
      </c>
      <c r="D19" s="30" t="s">
        <v>15</v>
      </c>
      <c r="F19" s="17"/>
    </row>
    <row r="20" spans="1:6" x14ac:dyDescent="0.2">
      <c r="B20" t="s">
        <v>57</v>
      </c>
      <c r="F20" s="17"/>
    </row>
    <row r="21" spans="1:6" x14ac:dyDescent="0.2">
      <c r="F21" s="17"/>
    </row>
    <row r="22" spans="1:6" x14ac:dyDescent="0.2">
      <c r="F22" s="17"/>
    </row>
    <row r="23" spans="1:6" ht="13.5" thickBot="1" x14ac:dyDescent="0.25">
      <c r="F23" s="17"/>
    </row>
    <row r="24" spans="1:6" ht="13.5" thickBot="1" x14ac:dyDescent="0.25">
      <c r="B24" s="5" t="s">
        <v>6</v>
      </c>
      <c r="C24" s="6"/>
      <c r="D24" s="18"/>
      <c r="E24" s="21">
        <f>+SUM(D20:D23)</f>
        <v>0</v>
      </c>
    </row>
    <row r="25" spans="1:6" x14ac:dyDescent="0.2">
      <c r="F25" s="17"/>
    </row>
    <row r="26" spans="1:6" x14ac:dyDescent="0.2">
      <c r="A26" s="1" t="s">
        <v>60</v>
      </c>
      <c r="F26" s="17"/>
    </row>
    <row r="27" spans="1:6" x14ac:dyDescent="0.2">
      <c r="A27" s="1"/>
      <c r="B27" s="10" t="s">
        <v>11</v>
      </c>
      <c r="C27" s="11" t="s">
        <v>12</v>
      </c>
      <c r="D27" s="30" t="s">
        <v>15</v>
      </c>
      <c r="F27" s="17"/>
    </row>
    <row r="28" spans="1:6" x14ac:dyDescent="0.2">
      <c r="B28" s="3" t="s">
        <v>9</v>
      </c>
      <c r="F28" s="19"/>
    </row>
    <row r="29" spans="1:6" x14ac:dyDescent="0.2">
      <c r="B29" t="s">
        <v>7</v>
      </c>
      <c r="F29" s="19"/>
    </row>
    <row r="30" spans="1:6" x14ac:dyDescent="0.2">
      <c r="F30" s="19"/>
    </row>
    <row r="31" spans="1:6" ht="13.5" thickBot="1" x14ac:dyDescent="0.25">
      <c r="D31"/>
      <c r="F31" s="19"/>
    </row>
    <row r="32" spans="1:6" ht="13.5" thickBot="1" x14ac:dyDescent="0.25">
      <c r="B32" s="5" t="s">
        <v>10</v>
      </c>
      <c r="C32" s="6"/>
      <c r="D32" s="18"/>
      <c r="E32" s="21">
        <f>+SUM(D28:D31)</f>
        <v>0</v>
      </c>
    </row>
    <row r="33" spans="1:6" x14ac:dyDescent="0.2">
      <c r="B33" s="1"/>
      <c r="F33" s="22"/>
    </row>
    <row r="34" spans="1:6" x14ac:dyDescent="0.2">
      <c r="A34" s="16" t="s">
        <v>61</v>
      </c>
      <c r="B34" s="12"/>
      <c r="F34" s="19"/>
    </row>
    <row r="35" spans="1:6" x14ac:dyDescent="0.2">
      <c r="A35" s="16"/>
      <c r="B35" s="10" t="s">
        <v>11</v>
      </c>
      <c r="C35" s="11" t="s">
        <v>12</v>
      </c>
      <c r="D35" s="30" t="s">
        <v>15</v>
      </c>
      <c r="F35" s="19"/>
    </row>
    <row r="36" spans="1:6" x14ac:dyDescent="0.2">
      <c r="A36" s="16"/>
      <c r="B36" t="s">
        <v>35</v>
      </c>
      <c r="F36" s="19"/>
    </row>
    <row r="37" spans="1:6" x14ac:dyDescent="0.2">
      <c r="A37" s="16"/>
      <c r="B37" t="s">
        <v>37</v>
      </c>
      <c r="F37" s="19"/>
    </row>
    <row r="38" spans="1:6" ht="13.5" thickBot="1" x14ac:dyDescent="0.25">
      <c r="A38" s="16"/>
      <c r="F38" s="19"/>
    </row>
    <row r="39" spans="1:6" ht="13.5" thickBot="1" x14ac:dyDescent="0.25">
      <c r="A39" s="16"/>
      <c r="B39" s="5" t="s">
        <v>56</v>
      </c>
      <c r="C39" s="6"/>
      <c r="D39" s="18"/>
      <c r="E39" s="21">
        <f>+SUM(D36:D38)</f>
        <v>0</v>
      </c>
      <c r="F39" s="19"/>
    </row>
    <row r="40" spans="1:6" x14ac:dyDescent="0.2">
      <c r="A40" s="16"/>
      <c r="F40" s="19"/>
    </row>
    <row r="41" spans="1:6" x14ac:dyDescent="0.2">
      <c r="A41" s="16" t="s">
        <v>59</v>
      </c>
      <c r="F41" s="23">
        <f>SUM(E16:E39)</f>
        <v>0</v>
      </c>
    </row>
    <row r="42" spans="1:6" x14ac:dyDescent="0.2">
      <c r="F42" s="17"/>
    </row>
    <row r="43" spans="1:6" x14ac:dyDescent="0.2">
      <c r="A43" s="7" t="s">
        <v>99</v>
      </c>
      <c r="B43" s="8"/>
      <c r="C43" s="8"/>
      <c r="D43" s="20"/>
      <c r="E43" s="20"/>
      <c r="F43" s="9">
        <f>SUM(F8:F42)</f>
        <v>7948836.7300000004</v>
      </c>
    </row>
    <row r="44" spans="1:6" ht="13.5" thickBot="1" x14ac:dyDescent="0.25"/>
    <row r="45" spans="1:6" ht="13.5" thickBot="1" x14ac:dyDescent="0.25">
      <c r="A45" s="57" t="s">
        <v>116</v>
      </c>
      <c r="B45" s="58"/>
      <c r="C45" s="58"/>
      <c r="D45" s="58"/>
      <c r="E45" s="58"/>
      <c r="F45" s="59"/>
    </row>
    <row r="47" spans="1:6" x14ac:dyDescent="0.2">
      <c r="A47" s="1" t="str">
        <f>A8</f>
        <v>Balance 07/01/2019</v>
      </c>
      <c r="F47" s="23">
        <f>Jun!F59</f>
        <v>1858.7799999999997</v>
      </c>
    </row>
    <row r="49" spans="1:6" x14ac:dyDescent="0.2">
      <c r="A49" s="1" t="s">
        <v>1</v>
      </c>
    </row>
    <row r="50" spans="1:6" x14ac:dyDescent="0.2">
      <c r="A50" s="1"/>
      <c r="B50" s="3" t="s">
        <v>62</v>
      </c>
    </row>
    <row r="51" spans="1:6" x14ac:dyDescent="0.2">
      <c r="A51" s="1"/>
    </row>
    <row r="52" spans="1:6" x14ac:dyDescent="0.2">
      <c r="A52" s="1" t="s">
        <v>5</v>
      </c>
    </row>
    <row r="53" spans="1:6" x14ac:dyDescent="0.2">
      <c r="A53" s="1"/>
      <c r="B53" s="24" t="s">
        <v>63</v>
      </c>
    </row>
    <row r="54" spans="1:6" x14ac:dyDescent="0.2">
      <c r="A54" s="1"/>
      <c r="B54" s="24" t="s">
        <v>64</v>
      </c>
    </row>
    <row r="55" spans="1:6" x14ac:dyDescent="0.2">
      <c r="A55" s="1"/>
      <c r="B55" s="24" t="s">
        <v>65</v>
      </c>
    </row>
    <row r="56" spans="1:6" x14ac:dyDescent="0.2">
      <c r="A56" s="1"/>
      <c r="B56" s="24" t="s">
        <v>66</v>
      </c>
      <c r="D56" s="29"/>
    </row>
    <row r="57" spans="1:6" x14ac:dyDescent="0.2">
      <c r="B57" s="14" t="s">
        <v>21</v>
      </c>
      <c r="D57" s="17">
        <f>SUM(D53:D56)</f>
        <v>0</v>
      </c>
    </row>
    <row r="59" spans="1:6" x14ac:dyDescent="0.2">
      <c r="A59" s="14" t="s">
        <v>100</v>
      </c>
      <c r="F59" s="26">
        <f>SUM(F47,D50,D57)</f>
        <v>1858.7799999999997</v>
      </c>
    </row>
    <row r="60" spans="1:6" ht="13.5" thickBot="1" x14ac:dyDescent="0.25"/>
    <row r="61" spans="1:6" ht="13.5" thickBot="1" x14ac:dyDescent="0.25">
      <c r="A61" s="27" t="s">
        <v>67</v>
      </c>
      <c r="B61" s="28"/>
      <c r="C61" s="28"/>
      <c r="D61" s="28"/>
      <c r="E61" s="28"/>
      <c r="F61" s="15">
        <f>F43+F59</f>
        <v>7950695.5100000007</v>
      </c>
    </row>
    <row r="63" spans="1:6" x14ac:dyDescent="0.2">
      <c r="A63" t="s">
        <v>68</v>
      </c>
      <c r="F63" s="25">
        <f>SUM(E16,E24,E32,E39,D50,D57)</f>
        <v>0</v>
      </c>
    </row>
  </sheetData>
  <mergeCells count="3">
    <mergeCell ref="A1:F3"/>
    <mergeCell ref="A6:F6"/>
    <mergeCell ref="A45:F45"/>
  </mergeCells>
  <pageMargins left="0.7" right="0.7"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B12:B14 B20:B22 B36:B37 B57 B29:B30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topLeftCell="A13" zoomScale="80" zoomScaleNormal="80" workbookViewId="0">
      <selection activeCell="A45" sqref="A45:F45"/>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101</v>
      </c>
      <c r="F8" s="23">
        <f>Jul!F43</f>
        <v>7948836.7300000004</v>
      </c>
    </row>
    <row r="9" spans="1:6" x14ac:dyDescent="0.2">
      <c r="F9" s="17"/>
    </row>
    <row r="10" spans="1:6" x14ac:dyDescent="0.2">
      <c r="A10" s="1" t="s">
        <v>1</v>
      </c>
      <c r="F10" s="17"/>
    </row>
    <row r="11" spans="1:6" x14ac:dyDescent="0.2">
      <c r="A11" s="2"/>
      <c r="B11" s="10" t="s">
        <v>11</v>
      </c>
      <c r="C11" s="11" t="s">
        <v>12</v>
      </c>
      <c r="D11" s="30" t="s">
        <v>15</v>
      </c>
      <c r="F11" s="17"/>
    </row>
    <row r="12" spans="1:6" x14ac:dyDescent="0.2">
      <c r="A12" s="1"/>
      <c r="B12" t="s">
        <v>2</v>
      </c>
      <c r="F12" s="17"/>
    </row>
    <row r="13" spans="1:6" x14ac:dyDescent="0.2">
      <c r="A13" s="1"/>
      <c r="B13" t="s">
        <v>3</v>
      </c>
      <c r="F13" s="17"/>
    </row>
    <row r="14" spans="1:6" x14ac:dyDescent="0.2">
      <c r="A14" s="4"/>
      <c r="F14" s="17"/>
    </row>
    <row r="15" spans="1:6" ht="13.5" thickBot="1" x14ac:dyDescent="0.25">
      <c r="F15" s="17"/>
    </row>
    <row r="16" spans="1:6" ht="13.5" thickBot="1" x14ac:dyDescent="0.25">
      <c r="B16" s="5" t="s">
        <v>4</v>
      </c>
      <c r="C16" s="6"/>
      <c r="D16" s="18"/>
      <c r="E16" s="21">
        <f>+SUM(D12:D15)</f>
        <v>0</v>
      </c>
    </row>
    <row r="17" spans="1:6" x14ac:dyDescent="0.2">
      <c r="F17" s="17"/>
    </row>
    <row r="18" spans="1:6" x14ac:dyDescent="0.2">
      <c r="A18" s="1" t="s">
        <v>5</v>
      </c>
      <c r="F18" s="17"/>
    </row>
    <row r="19" spans="1:6" x14ac:dyDescent="0.2">
      <c r="B19" s="10" t="s">
        <v>11</v>
      </c>
      <c r="C19" s="11" t="s">
        <v>12</v>
      </c>
      <c r="D19" s="30" t="s">
        <v>15</v>
      </c>
      <c r="F19" s="17"/>
    </row>
    <row r="20" spans="1:6" x14ac:dyDescent="0.2">
      <c r="B20" t="s">
        <v>57</v>
      </c>
      <c r="F20" s="17"/>
    </row>
    <row r="21" spans="1:6" x14ac:dyDescent="0.2">
      <c r="F21" s="17"/>
    </row>
    <row r="22" spans="1:6" x14ac:dyDescent="0.2">
      <c r="F22" s="17"/>
    </row>
    <row r="23" spans="1:6" ht="13.5" thickBot="1" x14ac:dyDescent="0.25">
      <c r="F23" s="17"/>
    </row>
    <row r="24" spans="1:6" ht="13.5" thickBot="1" x14ac:dyDescent="0.25">
      <c r="B24" s="5" t="s">
        <v>6</v>
      </c>
      <c r="C24" s="6"/>
      <c r="D24" s="18"/>
      <c r="E24" s="21">
        <f>+SUM(D20:D23)</f>
        <v>0</v>
      </c>
    </row>
    <row r="25" spans="1:6" x14ac:dyDescent="0.2">
      <c r="F25" s="17"/>
    </row>
    <row r="26" spans="1:6" x14ac:dyDescent="0.2">
      <c r="A26" s="1" t="s">
        <v>60</v>
      </c>
      <c r="F26" s="17"/>
    </row>
    <row r="27" spans="1:6" x14ac:dyDescent="0.2">
      <c r="A27" s="1"/>
      <c r="B27" s="10" t="s">
        <v>11</v>
      </c>
      <c r="C27" s="11" t="s">
        <v>12</v>
      </c>
      <c r="D27" s="30" t="s">
        <v>15</v>
      </c>
      <c r="F27" s="17"/>
    </row>
    <row r="28" spans="1:6" x14ac:dyDescent="0.2">
      <c r="B28" s="3" t="s">
        <v>9</v>
      </c>
      <c r="F28" s="19"/>
    </row>
    <row r="29" spans="1:6" x14ac:dyDescent="0.2">
      <c r="B29" t="s">
        <v>7</v>
      </c>
      <c r="F29" s="19"/>
    </row>
    <row r="30" spans="1:6" x14ac:dyDescent="0.2">
      <c r="F30" s="19"/>
    </row>
    <row r="31" spans="1:6" ht="13.5" thickBot="1" x14ac:dyDescent="0.25">
      <c r="D31"/>
      <c r="F31" s="19"/>
    </row>
    <row r="32" spans="1:6" ht="13.5" thickBot="1" x14ac:dyDescent="0.25">
      <c r="B32" s="5" t="s">
        <v>10</v>
      </c>
      <c r="C32" s="6"/>
      <c r="D32" s="18"/>
      <c r="E32" s="21">
        <f>+SUM(D28:D31)</f>
        <v>0</v>
      </c>
    </row>
    <row r="33" spans="1:6" x14ac:dyDescent="0.2">
      <c r="B33" s="1"/>
      <c r="F33" s="22"/>
    </row>
    <row r="34" spans="1:6" x14ac:dyDescent="0.2">
      <c r="A34" s="16" t="s">
        <v>61</v>
      </c>
      <c r="B34" s="12"/>
      <c r="F34" s="19"/>
    </row>
    <row r="35" spans="1:6" x14ac:dyDescent="0.2">
      <c r="A35" s="16"/>
      <c r="B35" s="10" t="s">
        <v>11</v>
      </c>
      <c r="C35" s="11" t="s">
        <v>12</v>
      </c>
      <c r="D35" s="30" t="s">
        <v>15</v>
      </c>
      <c r="F35" s="19"/>
    </row>
    <row r="36" spans="1:6" x14ac:dyDescent="0.2">
      <c r="A36" s="16"/>
      <c r="B36" t="s">
        <v>35</v>
      </c>
      <c r="F36" s="19"/>
    </row>
    <row r="37" spans="1:6" x14ac:dyDescent="0.2">
      <c r="A37" s="16"/>
      <c r="B37" t="s">
        <v>37</v>
      </c>
      <c r="F37" s="19"/>
    </row>
    <row r="38" spans="1:6" ht="13.5" thickBot="1" x14ac:dyDescent="0.25">
      <c r="A38" s="16"/>
      <c r="F38" s="19"/>
    </row>
    <row r="39" spans="1:6" ht="13.5" thickBot="1" x14ac:dyDescent="0.25">
      <c r="A39" s="16"/>
      <c r="B39" s="5" t="s">
        <v>56</v>
      </c>
      <c r="C39" s="6"/>
      <c r="D39" s="18"/>
      <c r="E39" s="21">
        <f>+SUM(D36:D38)</f>
        <v>0</v>
      </c>
      <c r="F39" s="19"/>
    </row>
    <row r="40" spans="1:6" x14ac:dyDescent="0.2">
      <c r="A40" s="16"/>
      <c r="F40" s="19"/>
    </row>
    <row r="41" spans="1:6" x14ac:dyDescent="0.2">
      <c r="A41" s="16" t="s">
        <v>59</v>
      </c>
      <c r="F41" s="23">
        <f>SUM(E16:E39)</f>
        <v>0</v>
      </c>
    </row>
    <row r="42" spans="1:6" x14ac:dyDescent="0.2">
      <c r="F42" s="17"/>
    </row>
    <row r="43" spans="1:6" x14ac:dyDescent="0.2">
      <c r="A43" s="7" t="s">
        <v>102</v>
      </c>
      <c r="B43" s="8"/>
      <c r="C43" s="8"/>
      <c r="D43" s="20"/>
      <c r="E43" s="20"/>
      <c r="F43" s="9">
        <f>SUM(F8:F42)</f>
        <v>7948836.7300000004</v>
      </c>
    </row>
    <row r="44" spans="1:6" ht="13.5" thickBot="1" x14ac:dyDescent="0.25"/>
    <row r="45" spans="1:6" ht="13.5" thickBot="1" x14ac:dyDescent="0.25">
      <c r="A45" s="57" t="s">
        <v>116</v>
      </c>
      <c r="B45" s="58"/>
      <c r="C45" s="58"/>
      <c r="D45" s="58"/>
      <c r="E45" s="58"/>
      <c r="F45" s="59"/>
    </row>
    <row r="47" spans="1:6" x14ac:dyDescent="0.2">
      <c r="A47" s="1" t="str">
        <f>A8</f>
        <v>Balance 08/01/2019</v>
      </c>
      <c r="F47" s="23">
        <f>Jul!F59</f>
        <v>1858.7799999999997</v>
      </c>
    </row>
    <row r="49" spans="1:6" x14ac:dyDescent="0.2">
      <c r="A49" s="1" t="s">
        <v>1</v>
      </c>
    </row>
    <row r="50" spans="1:6" x14ac:dyDescent="0.2">
      <c r="A50" s="1"/>
      <c r="B50" s="3" t="s">
        <v>62</v>
      </c>
    </row>
    <row r="51" spans="1:6" x14ac:dyDescent="0.2">
      <c r="A51" s="1"/>
    </row>
    <row r="52" spans="1:6" x14ac:dyDescent="0.2">
      <c r="A52" s="1" t="s">
        <v>5</v>
      </c>
    </row>
    <row r="53" spans="1:6" x14ac:dyDescent="0.2">
      <c r="A53" s="1"/>
      <c r="B53" s="24" t="s">
        <v>63</v>
      </c>
    </row>
    <row r="54" spans="1:6" x14ac:dyDescent="0.2">
      <c r="A54" s="1"/>
      <c r="B54" s="24" t="s">
        <v>64</v>
      </c>
    </row>
    <row r="55" spans="1:6" x14ac:dyDescent="0.2">
      <c r="A55" s="1"/>
      <c r="B55" s="24" t="s">
        <v>65</v>
      </c>
    </row>
    <row r="56" spans="1:6" x14ac:dyDescent="0.2">
      <c r="A56" s="1"/>
      <c r="B56" s="24" t="s">
        <v>66</v>
      </c>
      <c r="D56" s="29"/>
    </row>
    <row r="57" spans="1:6" x14ac:dyDescent="0.2">
      <c r="B57" s="14" t="s">
        <v>21</v>
      </c>
      <c r="D57" s="17">
        <f>SUM(D53:D56)</f>
        <v>0</v>
      </c>
    </row>
    <row r="59" spans="1:6" x14ac:dyDescent="0.2">
      <c r="A59" s="14" t="s">
        <v>103</v>
      </c>
      <c r="F59" s="26">
        <f>SUM(F47,D50,D57)</f>
        <v>1858.7799999999997</v>
      </c>
    </row>
    <row r="60" spans="1:6" ht="13.5" thickBot="1" x14ac:dyDescent="0.25"/>
    <row r="61" spans="1:6" ht="13.5" thickBot="1" x14ac:dyDescent="0.25">
      <c r="A61" s="27" t="s">
        <v>67</v>
      </c>
      <c r="B61" s="28"/>
      <c r="C61" s="28"/>
      <c r="D61" s="28"/>
      <c r="E61" s="28"/>
      <c r="F61" s="15">
        <f>F43+F59</f>
        <v>7950695.5100000007</v>
      </c>
    </row>
    <row r="63" spans="1:6" x14ac:dyDescent="0.2">
      <c r="A63" t="s">
        <v>68</v>
      </c>
      <c r="F63" s="25">
        <f>SUM(E16,E24,E32,E39,D50,D57)</f>
        <v>0</v>
      </c>
    </row>
  </sheetData>
  <mergeCells count="3">
    <mergeCell ref="A1:F3"/>
    <mergeCell ref="A6:F6"/>
    <mergeCell ref="A45:F45"/>
  </mergeCells>
  <pageMargins left="0.7" right="0.7"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B12:B14 B20:B22 B36:B37 B57 B29:B30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topLeftCell="A19" zoomScale="80" zoomScaleNormal="80" workbookViewId="0">
      <selection activeCell="A45" sqref="A45:F45"/>
    </sheetView>
  </sheetViews>
  <sheetFormatPr defaultRowHeight="12.75" x14ac:dyDescent="0.2"/>
  <cols>
    <col min="2" max="2" width="36" customWidth="1"/>
    <col min="3" max="3" width="21.42578125" bestFit="1" customWidth="1"/>
    <col min="4" max="4" width="14.5703125" style="17" customWidth="1"/>
    <col min="5" max="5" width="13.28515625" style="17" customWidth="1"/>
    <col min="6" max="6" width="18" customWidth="1"/>
  </cols>
  <sheetData>
    <row r="1" spans="1:6" ht="17.25" customHeight="1" x14ac:dyDescent="0.2">
      <c r="A1" s="48" t="s">
        <v>0</v>
      </c>
      <c r="B1" s="49"/>
      <c r="C1" s="49"/>
      <c r="D1" s="49"/>
      <c r="E1" s="49"/>
      <c r="F1" s="50"/>
    </row>
    <row r="2" spans="1:6" ht="17.25" customHeight="1" x14ac:dyDescent="0.2">
      <c r="A2" s="51"/>
      <c r="B2" s="52"/>
      <c r="C2" s="52"/>
      <c r="D2" s="52"/>
      <c r="E2" s="52"/>
      <c r="F2" s="53"/>
    </row>
    <row r="3" spans="1:6" ht="17.25" customHeight="1" thickBot="1" x14ac:dyDescent="0.25">
      <c r="A3" s="54"/>
      <c r="B3" s="55"/>
      <c r="C3" s="55"/>
      <c r="D3" s="55"/>
      <c r="E3" s="55"/>
      <c r="F3" s="56"/>
    </row>
    <row r="5" spans="1:6" ht="13.5" thickBot="1" x14ac:dyDescent="0.25"/>
    <row r="6" spans="1:6" ht="13.5" thickBot="1" x14ac:dyDescent="0.25">
      <c r="A6" s="57" t="s">
        <v>117</v>
      </c>
      <c r="B6" s="58"/>
      <c r="C6" s="58"/>
      <c r="D6" s="58"/>
      <c r="E6" s="58"/>
      <c r="F6" s="59"/>
    </row>
    <row r="8" spans="1:6" x14ac:dyDescent="0.2">
      <c r="A8" s="1" t="s">
        <v>104</v>
      </c>
      <c r="F8" s="23">
        <f>Aug!F43</f>
        <v>7948836.7300000004</v>
      </c>
    </row>
    <row r="9" spans="1:6" x14ac:dyDescent="0.2">
      <c r="F9" s="17"/>
    </row>
    <row r="10" spans="1:6" x14ac:dyDescent="0.2">
      <c r="A10" s="1" t="s">
        <v>1</v>
      </c>
      <c r="F10" s="17"/>
    </row>
    <row r="11" spans="1:6" x14ac:dyDescent="0.2">
      <c r="A11" s="2"/>
      <c r="B11" s="10" t="s">
        <v>11</v>
      </c>
      <c r="C11" s="11" t="s">
        <v>12</v>
      </c>
      <c r="D11" s="30" t="s">
        <v>15</v>
      </c>
      <c r="F11" s="17"/>
    </row>
    <row r="12" spans="1:6" x14ac:dyDescent="0.2">
      <c r="A12" s="1"/>
      <c r="B12" t="s">
        <v>2</v>
      </c>
      <c r="F12" s="17"/>
    </row>
    <row r="13" spans="1:6" x14ac:dyDescent="0.2">
      <c r="A13" s="1"/>
      <c r="B13" t="s">
        <v>3</v>
      </c>
      <c r="F13" s="17"/>
    </row>
    <row r="14" spans="1:6" x14ac:dyDescent="0.2">
      <c r="A14" s="4"/>
      <c r="F14" s="17"/>
    </row>
    <row r="15" spans="1:6" ht="13.5" thickBot="1" x14ac:dyDescent="0.25">
      <c r="F15" s="17"/>
    </row>
    <row r="16" spans="1:6" ht="13.5" thickBot="1" x14ac:dyDescent="0.25">
      <c r="B16" s="5" t="s">
        <v>4</v>
      </c>
      <c r="C16" s="6"/>
      <c r="D16" s="18"/>
      <c r="E16" s="21">
        <f>+SUM(D12:D15)</f>
        <v>0</v>
      </c>
    </row>
    <row r="17" spans="1:6" x14ac:dyDescent="0.2">
      <c r="F17" s="17"/>
    </row>
    <row r="18" spans="1:6" x14ac:dyDescent="0.2">
      <c r="A18" s="1" t="s">
        <v>5</v>
      </c>
      <c r="F18" s="17"/>
    </row>
    <row r="19" spans="1:6" x14ac:dyDescent="0.2">
      <c r="B19" s="10" t="s">
        <v>11</v>
      </c>
      <c r="C19" s="11" t="s">
        <v>12</v>
      </c>
      <c r="D19" s="30" t="s">
        <v>15</v>
      </c>
      <c r="F19" s="17"/>
    </row>
    <row r="20" spans="1:6" x14ac:dyDescent="0.2">
      <c r="B20" t="s">
        <v>57</v>
      </c>
      <c r="F20" s="17"/>
    </row>
    <row r="21" spans="1:6" x14ac:dyDescent="0.2">
      <c r="F21" s="17"/>
    </row>
    <row r="22" spans="1:6" x14ac:dyDescent="0.2">
      <c r="F22" s="17"/>
    </row>
    <row r="23" spans="1:6" ht="13.5" thickBot="1" x14ac:dyDescent="0.25">
      <c r="F23" s="17"/>
    </row>
    <row r="24" spans="1:6" ht="13.5" thickBot="1" x14ac:dyDescent="0.25">
      <c r="B24" s="5" t="s">
        <v>6</v>
      </c>
      <c r="C24" s="6"/>
      <c r="D24" s="18"/>
      <c r="E24" s="21">
        <f>+SUM(D20:D23)</f>
        <v>0</v>
      </c>
    </row>
    <row r="25" spans="1:6" x14ac:dyDescent="0.2">
      <c r="F25" s="17"/>
    </row>
    <row r="26" spans="1:6" x14ac:dyDescent="0.2">
      <c r="A26" s="1" t="s">
        <v>60</v>
      </c>
      <c r="F26" s="17"/>
    </row>
    <row r="27" spans="1:6" x14ac:dyDescent="0.2">
      <c r="A27" s="1"/>
      <c r="B27" s="10" t="s">
        <v>11</v>
      </c>
      <c r="C27" s="11" t="s">
        <v>12</v>
      </c>
      <c r="D27" s="30" t="s">
        <v>15</v>
      </c>
      <c r="F27" s="17"/>
    </row>
    <row r="28" spans="1:6" x14ac:dyDescent="0.2">
      <c r="B28" s="3" t="s">
        <v>9</v>
      </c>
      <c r="F28" s="19"/>
    </row>
    <row r="29" spans="1:6" x14ac:dyDescent="0.2">
      <c r="B29" t="s">
        <v>7</v>
      </c>
      <c r="F29" s="19"/>
    </row>
    <row r="30" spans="1:6" x14ac:dyDescent="0.2">
      <c r="F30" s="19"/>
    </row>
    <row r="31" spans="1:6" ht="13.5" thickBot="1" x14ac:dyDescent="0.25">
      <c r="D31"/>
      <c r="F31" s="19"/>
    </row>
    <row r="32" spans="1:6" ht="13.5" thickBot="1" x14ac:dyDescent="0.25">
      <c r="B32" s="5" t="s">
        <v>10</v>
      </c>
      <c r="C32" s="6"/>
      <c r="D32" s="18"/>
      <c r="E32" s="21">
        <f>+SUM(D28:D31)</f>
        <v>0</v>
      </c>
    </row>
    <row r="33" spans="1:6" x14ac:dyDescent="0.2">
      <c r="B33" s="1"/>
      <c r="F33" s="22"/>
    </row>
    <row r="34" spans="1:6" x14ac:dyDescent="0.2">
      <c r="A34" s="16" t="s">
        <v>61</v>
      </c>
      <c r="B34" s="12"/>
      <c r="F34" s="19"/>
    </row>
    <row r="35" spans="1:6" x14ac:dyDescent="0.2">
      <c r="A35" s="16"/>
      <c r="B35" s="10" t="s">
        <v>11</v>
      </c>
      <c r="C35" s="11" t="s">
        <v>12</v>
      </c>
      <c r="D35" s="30" t="s">
        <v>15</v>
      </c>
      <c r="F35" s="19"/>
    </row>
    <row r="36" spans="1:6" x14ac:dyDescent="0.2">
      <c r="A36" s="16"/>
      <c r="B36" t="s">
        <v>35</v>
      </c>
      <c r="F36" s="19"/>
    </row>
    <row r="37" spans="1:6" x14ac:dyDescent="0.2">
      <c r="A37" s="16"/>
      <c r="B37" t="s">
        <v>37</v>
      </c>
      <c r="F37" s="19"/>
    </row>
    <row r="38" spans="1:6" ht="13.5" thickBot="1" x14ac:dyDescent="0.25">
      <c r="A38" s="16"/>
      <c r="F38" s="19"/>
    </row>
    <row r="39" spans="1:6" ht="13.5" thickBot="1" x14ac:dyDescent="0.25">
      <c r="A39" s="16"/>
      <c r="B39" s="5" t="s">
        <v>56</v>
      </c>
      <c r="C39" s="6"/>
      <c r="D39" s="18"/>
      <c r="E39" s="21">
        <f>+SUM(D36:D38)</f>
        <v>0</v>
      </c>
      <c r="F39" s="19"/>
    </row>
    <row r="40" spans="1:6" x14ac:dyDescent="0.2">
      <c r="A40" s="16"/>
      <c r="F40" s="19"/>
    </row>
    <row r="41" spans="1:6" x14ac:dyDescent="0.2">
      <c r="A41" s="16" t="s">
        <v>59</v>
      </c>
      <c r="F41" s="23">
        <f>SUM(E16:E39)</f>
        <v>0</v>
      </c>
    </row>
    <row r="42" spans="1:6" x14ac:dyDescent="0.2">
      <c r="F42" s="17"/>
    </row>
    <row r="43" spans="1:6" x14ac:dyDescent="0.2">
      <c r="A43" s="7" t="s">
        <v>105</v>
      </c>
      <c r="B43" s="8"/>
      <c r="C43" s="8"/>
      <c r="D43" s="20"/>
      <c r="E43" s="20"/>
      <c r="F43" s="9">
        <f>SUM(F8:F42)</f>
        <v>7948836.7300000004</v>
      </c>
    </row>
    <row r="44" spans="1:6" ht="13.5" thickBot="1" x14ac:dyDescent="0.25"/>
    <row r="45" spans="1:6" ht="13.5" thickBot="1" x14ac:dyDescent="0.25">
      <c r="A45" s="57" t="s">
        <v>116</v>
      </c>
      <c r="B45" s="58"/>
      <c r="C45" s="58"/>
      <c r="D45" s="58"/>
      <c r="E45" s="58"/>
      <c r="F45" s="59"/>
    </row>
    <row r="47" spans="1:6" x14ac:dyDescent="0.2">
      <c r="A47" s="1" t="str">
        <f>A8</f>
        <v>Balance 09/01/2019</v>
      </c>
      <c r="F47" s="23">
        <f>Aug!F59</f>
        <v>1858.7799999999997</v>
      </c>
    </row>
    <row r="49" spans="1:6" x14ac:dyDescent="0.2">
      <c r="A49" s="1" t="s">
        <v>1</v>
      </c>
    </row>
    <row r="50" spans="1:6" x14ac:dyDescent="0.2">
      <c r="A50" s="1"/>
      <c r="B50" s="3" t="s">
        <v>62</v>
      </c>
    </row>
    <row r="51" spans="1:6" x14ac:dyDescent="0.2">
      <c r="A51" s="1"/>
    </row>
    <row r="52" spans="1:6" x14ac:dyDescent="0.2">
      <c r="A52" s="1" t="s">
        <v>5</v>
      </c>
    </row>
    <row r="53" spans="1:6" x14ac:dyDescent="0.2">
      <c r="A53" s="1"/>
      <c r="B53" s="24" t="s">
        <v>63</v>
      </c>
    </row>
    <row r="54" spans="1:6" x14ac:dyDescent="0.2">
      <c r="A54" s="1"/>
      <c r="B54" s="24" t="s">
        <v>64</v>
      </c>
    </row>
    <row r="55" spans="1:6" x14ac:dyDescent="0.2">
      <c r="A55" s="1"/>
      <c r="B55" s="24" t="s">
        <v>65</v>
      </c>
    </row>
    <row r="56" spans="1:6" x14ac:dyDescent="0.2">
      <c r="A56" s="1"/>
      <c r="B56" s="24" t="s">
        <v>66</v>
      </c>
      <c r="D56" s="29"/>
    </row>
    <row r="57" spans="1:6" x14ac:dyDescent="0.2">
      <c r="B57" s="14" t="s">
        <v>21</v>
      </c>
      <c r="D57" s="17">
        <f>SUM(D53:D56)</f>
        <v>0</v>
      </c>
    </row>
    <row r="59" spans="1:6" x14ac:dyDescent="0.2">
      <c r="A59" s="14" t="s">
        <v>106</v>
      </c>
      <c r="F59" s="26">
        <f>SUM(F47,D50,D57)</f>
        <v>1858.7799999999997</v>
      </c>
    </row>
    <row r="60" spans="1:6" ht="13.5" thickBot="1" x14ac:dyDescent="0.25"/>
    <row r="61" spans="1:6" ht="13.5" thickBot="1" x14ac:dyDescent="0.25">
      <c r="A61" s="27" t="s">
        <v>67</v>
      </c>
      <c r="B61" s="28"/>
      <c r="C61" s="28"/>
      <c r="D61" s="28"/>
      <c r="E61" s="28"/>
      <c r="F61" s="15">
        <f>F43+F59</f>
        <v>7950695.5100000007</v>
      </c>
    </row>
    <row r="63" spans="1:6" x14ac:dyDescent="0.2">
      <c r="A63" t="s">
        <v>68</v>
      </c>
      <c r="F63" s="25">
        <f>SUM(E16,E24,E32,E39,D50,D57)</f>
        <v>0</v>
      </c>
    </row>
  </sheetData>
  <mergeCells count="3">
    <mergeCell ref="A1:F3"/>
    <mergeCell ref="A6:F6"/>
    <mergeCell ref="A45:F45"/>
  </mergeCells>
  <pageMargins left="0.7" right="0.7" top="0.75" bottom="0.75" header="0.3" footer="0.3"/>
  <pageSetup scale="7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Lookup!$B$3:$B$26</xm:f>
          </x14:formula1>
          <xm:sqref>B12:B14 B20:B22 B36:B37 B57 B29:B30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Jan</vt:lpstr>
      <vt:lpstr>Feb</vt:lpstr>
      <vt:lpstr>Mar</vt:lpstr>
      <vt:lpstr>Apr</vt:lpstr>
      <vt:lpstr>May</vt:lpstr>
      <vt:lpstr>Jun</vt:lpstr>
      <vt:lpstr>Jul</vt:lpstr>
      <vt:lpstr>Aug</vt:lpstr>
      <vt:lpstr>Sep</vt:lpstr>
      <vt:lpstr>Oct</vt:lpstr>
      <vt:lpstr>Nov</vt:lpstr>
      <vt:lpstr>Dec</vt:lpstr>
      <vt:lpstr>FIRE Form - Cash Flows</vt:lpstr>
      <vt:lpstr>FIRE Form - Financial Info</vt:lpstr>
      <vt:lpstr>Lookup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Milbrandt, Chris</dc:creator>
  <cp:lastModifiedBy>Keller, Andy</cp:lastModifiedBy>
  <cp:lastPrinted>2019-02-12T20:42:10Z</cp:lastPrinted>
  <dcterms:created xsi:type="dcterms:W3CDTF">2019-02-12T16:57:33Z</dcterms:created>
  <dcterms:modified xsi:type="dcterms:W3CDTF">2019-04-12T01:25:22Z</dcterms:modified>
</cp:coreProperties>
</file>